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ouadi\Desktop\TODOPERSO\Renumération_V2\5_Projet\5_Rapport\"/>
    </mc:Choice>
  </mc:AlternateContent>
  <bookViews>
    <workbookView xWindow="0" yWindow="0" windowWidth="19200" windowHeight="6930" activeTab="1"/>
  </bookViews>
  <sheets>
    <sheet name="Feuil1" sheetId="6" r:id="rId1"/>
    <sheet name="AMTT 2" sheetId="2" r:id="rId2"/>
    <sheet name="AMTT Discipline" sheetId="3" r:id="rId3"/>
    <sheet name="AMTT Grade" sheetId="4" r:id="rId4"/>
    <sheet name="AMTT Grade (2)" sheetId="5" r:id="rId5"/>
  </sheets>
  <externalReferences>
    <externalReference r:id="rId6"/>
  </externalReferences>
  <definedNames>
    <definedName name="_xlnm._FilterDatabase" localSheetId="1" hidden="1">'AMTT 2'!$A$5:$BN$31</definedName>
    <definedName name="_xlnm._FilterDatabase" localSheetId="0" hidden="1">Feuil1!$A$1:$AJ$28</definedName>
    <definedName name="pidA21258872615" localSheetId="1">[1]PickLists!$F$1:$F$13</definedName>
    <definedName name="pidA21258872615" localSheetId="2">[1]PickLists!$F$1:$F$13</definedName>
    <definedName name="pidA21258872615" localSheetId="3">[1]PickLists!$F$1:$F$13</definedName>
    <definedName name="pidA21258872615" localSheetId="4">[1]PickLists!$F$1:$F$13</definedName>
    <definedName name="pidA21258872617" localSheetId="1">[1]PickLists!$G$1:$G$177</definedName>
    <definedName name="pidA21258872617" localSheetId="2">[1]PickLists!$G$1:$G$177</definedName>
    <definedName name="pidA21258872617" localSheetId="3">[1]PickLists!$G$1:$G$177</definedName>
    <definedName name="pidA21258872617" localSheetId="4">[1]PickLists!$G$1:$G$177</definedName>
    <definedName name="pidA21258872619" localSheetId="1">[1]PickLists!$H$1:$H$236</definedName>
    <definedName name="pidA21258872619" localSheetId="2">[1]PickLists!$H$1:$H$236</definedName>
    <definedName name="pidA21258872619" localSheetId="3">[1]PickLists!$H$1:$H$236</definedName>
    <definedName name="pidA21258872619" localSheetId="4">[1]PickLists!$H$1:$H$236</definedName>
    <definedName name="pidA21258872627" localSheetId="1">[1]PickLists!$L$1:$L$2</definedName>
    <definedName name="pidA21258872627" localSheetId="2">[1]PickLists!$L$1:$L$2</definedName>
    <definedName name="pidA21258872627" localSheetId="3">[1]PickLists!$L$1:$L$2</definedName>
    <definedName name="pidA21258872627" localSheetId="4">[1]PickLists!$L$1:$L$2</definedName>
    <definedName name="pidA21258872643" localSheetId="1">[1]PickLists!$T$1:$T$236</definedName>
    <definedName name="pidA21258872643" localSheetId="2">[1]PickLists!$T$1:$T$236</definedName>
    <definedName name="pidA21258872643" localSheetId="3">[1]PickLists!$T$1:$T$236</definedName>
    <definedName name="pidA21258872643" localSheetId="4">[1]PickLists!$T$1:$T$236</definedName>
    <definedName name="pidA21258872649" localSheetId="1">[1]PickLists!$V$1:$V$10</definedName>
    <definedName name="pidA21258872649" localSheetId="2">[1]PickLists!$V$1:$V$10</definedName>
    <definedName name="pidA21258872649" localSheetId="3">[1]PickLists!$V$1:$V$10</definedName>
    <definedName name="pidA21258872649" localSheetId="4">[1]PickLists!$V$1:$V$10</definedName>
    <definedName name="pidA21258872651" localSheetId="1">[1]PickLists!$W$1:$W$116</definedName>
    <definedName name="pidA21258872651" localSheetId="2">[1]PickLists!$W$1:$W$116</definedName>
    <definedName name="pidA21258872651" localSheetId="3">[1]PickLists!$W$1:$W$116</definedName>
    <definedName name="pidA21258872651" localSheetId="4">[1]PickLists!$W$1:$W$116</definedName>
    <definedName name="pidA21258872653" localSheetId="1">[1]PickLists!$X$1:$X$10</definedName>
    <definedName name="pidA21258872653" localSheetId="2">[1]PickLists!$X$1:$X$10</definedName>
    <definedName name="pidA21258872653" localSheetId="3">[1]PickLists!$X$1:$X$10</definedName>
    <definedName name="pidA21258872653" localSheetId="4">[1]PickLists!$X$1:$X$10</definedName>
    <definedName name="pidA21258872655" localSheetId="1">[1]PickLists!$Y$1:$Y$236</definedName>
    <definedName name="pidA21258872655" localSheetId="2">[1]PickLists!$Y$1:$Y$236</definedName>
    <definedName name="pidA21258872655" localSheetId="3">[1]PickLists!$Y$1:$Y$236</definedName>
    <definedName name="pidA21258872655" localSheetId="4">[1]PickLists!$Y$1:$Y$236</definedName>
    <definedName name="pidA21258872657" localSheetId="1">[1]PickLists!$Z$1:$Z$10</definedName>
    <definedName name="pidA21258872657" localSheetId="2">[1]PickLists!$Z$1:$Z$10</definedName>
    <definedName name="pidA21258872657" localSheetId="3">[1]PickLists!$Z$1:$Z$10</definedName>
    <definedName name="pidA21258872657" localSheetId="4">[1]PickLists!$Z$1:$Z$10</definedName>
    <definedName name="pidA21258872659" localSheetId="1">[1]PickLists!$AA$1:$AA$10</definedName>
    <definedName name="pidA21258872659" localSheetId="2">[1]PickLists!$AA$1:$AA$10</definedName>
    <definedName name="pidA21258872659" localSheetId="3">[1]PickLists!$AA$1:$AA$10</definedName>
    <definedName name="pidA21258872659" localSheetId="4">[1]PickLists!$AA$1:$AA$10</definedName>
    <definedName name="pidA21258872661" localSheetId="1">[1]PickLists!$AB$1:$AB$177</definedName>
    <definedName name="pidA21258872661" localSheetId="2">[1]PickLists!$AB$1:$AB$177</definedName>
    <definedName name="pidA21258872661" localSheetId="3">[1]PickLists!$AB$1:$AB$177</definedName>
    <definedName name="pidA21258872661" localSheetId="4">[1]PickLists!$AB$1:$AB$177</definedName>
    <definedName name="pidA21258872663" localSheetId="1">[1]PickLists!$AC$1:$AC$4</definedName>
    <definedName name="pidA21258872663" localSheetId="2">[1]PickLists!$AC$1:$AC$4</definedName>
    <definedName name="pidA21258872663" localSheetId="3">[1]PickLists!$AC$1:$AC$4</definedName>
    <definedName name="pidA21258872663" localSheetId="4">[1]PickLists!$AC$1:$AC$4</definedName>
    <definedName name="pidA21258872671" localSheetId="1">[1]PickLists!$AG$1:$AG$4</definedName>
    <definedName name="pidA21258872671" localSheetId="2">[1]PickLists!$AG$1:$AG$4</definedName>
    <definedName name="pidA21258872671" localSheetId="3">[1]PickLists!$AG$1:$AG$4</definedName>
    <definedName name="pidA21258872671" localSheetId="4">[1]PickLists!$AG$1:$AG$4</definedName>
    <definedName name="pidA21258872673" localSheetId="1">[1]PickLists!$AH$1:$AH$2</definedName>
    <definedName name="pidA21258872673" localSheetId="2">[1]PickLists!$AH$1:$AH$2</definedName>
    <definedName name="pidA21258872673" localSheetId="3">[1]PickLists!$AH$1:$AH$2</definedName>
    <definedName name="pidA21258872673" localSheetId="4">[1]PickLists!$AH$1:$AH$2</definedName>
    <definedName name="pidA21258872677" localSheetId="1">[1]PickLists!$AI$1:$AI$2</definedName>
    <definedName name="pidA21258872677" localSheetId="2">[1]PickLists!$AI$1:$AI$2</definedName>
    <definedName name="pidA21258872677" localSheetId="3">[1]PickLists!$AI$1:$AI$2</definedName>
    <definedName name="pidA21258872677" localSheetId="4">[1]PickLists!$AI$1:$AI$2</definedName>
    <definedName name="pidA21258872679" localSheetId="1">[1]PickLists!$AJ$1:$AJ$4</definedName>
    <definedName name="pidA21258872679" localSheetId="2">[1]PickLists!$AJ$1:$AJ$4</definedName>
    <definedName name="pidA21258872679" localSheetId="3">[1]PickLists!$AJ$1:$AJ$4</definedName>
    <definedName name="pidA21258872679" localSheetId="4">[1]PickLists!$AJ$1:$AJ$4</definedName>
    <definedName name="pidBOOLEAN" localSheetId="1">[1]PickLists!$AP$1:$AP$2</definedName>
    <definedName name="pidBOOLEAN" localSheetId="2">[1]PickLists!$AP$1:$AP$2</definedName>
    <definedName name="pidBOOLEAN" localSheetId="3">[1]PickLists!$AP$1:$AP$2</definedName>
    <definedName name="pidBOOLEAN" localSheetId="4">[1]PickLists!$AP$1:$AP$2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O16" i="3" l="1"/>
  <c r="L16" i="3"/>
  <c r="O17" i="3"/>
  <c r="L17" i="3"/>
  <c r="O32" i="3"/>
  <c r="L32" i="3"/>
  <c r="O6" i="3"/>
  <c r="L6" i="3"/>
  <c r="O46" i="4"/>
  <c r="L46" i="4"/>
  <c r="D93" i="2"/>
  <c r="D92" i="2"/>
  <c r="D91" i="2"/>
  <c r="D77" i="2"/>
  <c r="D76" i="2"/>
  <c r="D75" i="2"/>
  <c r="J33" i="2"/>
  <c r="E39" i="2" s="1"/>
  <c r="M15" i="2"/>
  <c r="N15" i="2" s="1"/>
  <c r="M26" i="2"/>
  <c r="N26" i="2" s="1"/>
  <c r="M25" i="2"/>
  <c r="N25" i="2" s="1"/>
  <c r="M23" i="2"/>
  <c r="N23" i="2" s="1"/>
  <c r="J35" i="2"/>
  <c r="D103" i="2" s="1"/>
  <c r="E105" i="2" s="1"/>
  <c r="D111" i="2"/>
  <c r="D106" i="2"/>
  <c r="D71" i="5"/>
  <c r="M55" i="4"/>
  <c r="K55" i="4"/>
  <c r="J55" i="4"/>
  <c r="O53" i="4"/>
  <c r="L53" i="4"/>
  <c r="O50" i="4"/>
  <c r="L50" i="4"/>
  <c r="O47" i="4"/>
  <c r="L47" i="4"/>
  <c r="O45" i="4"/>
  <c r="L45" i="4"/>
  <c r="O44" i="4"/>
  <c r="L44" i="4"/>
  <c r="O43" i="4"/>
  <c r="L43" i="4"/>
  <c r="O42" i="4"/>
  <c r="L42" i="4"/>
  <c r="O39" i="4"/>
  <c r="L39" i="4"/>
  <c r="O38" i="4"/>
  <c r="L38" i="4"/>
  <c r="O35" i="4"/>
  <c r="L35" i="4"/>
  <c r="O32" i="4"/>
  <c r="L32" i="4"/>
  <c r="O31" i="4"/>
  <c r="L31" i="4"/>
  <c r="O28" i="4"/>
  <c r="L28" i="4"/>
  <c r="O25" i="4"/>
  <c r="L25" i="4"/>
  <c r="O22" i="4"/>
  <c r="L22" i="4"/>
  <c r="O21" i="4"/>
  <c r="L21" i="4"/>
  <c r="O20" i="4"/>
  <c r="L20" i="4"/>
  <c r="N17" i="4"/>
  <c r="N55" i="4" s="1"/>
  <c r="L17" i="4"/>
  <c r="O16" i="4"/>
  <c r="L16" i="4"/>
  <c r="O15" i="4"/>
  <c r="L15" i="4"/>
  <c r="O14" i="4"/>
  <c r="L14" i="4"/>
  <c r="O11" i="4"/>
  <c r="N11" i="4"/>
  <c r="L11" i="4"/>
  <c r="O10" i="4"/>
  <c r="L10" i="4"/>
  <c r="O9" i="4"/>
  <c r="L9" i="4"/>
  <c r="O6" i="4"/>
  <c r="L6" i="4"/>
  <c r="L55" i="4" s="1"/>
  <c r="M43" i="3"/>
  <c r="K43" i="3"/>
  <c r="J43" i="3"/>
  <c r="O41" i="3"/>
  <c r="L41" i="3"/>
  <c r="O40" i="3"/>
  <c r="L40" i="3"/>
  <c r="O39" i="3"/>
  <c r="L39" i="3"/>
  <c r="O38" i="3"/>
  <c r="L38" i="3"/>
  <c r="O37" i="3"/>
  <c r="L37" i="3"/>
  <c r="O36" i="3"/>
  <c r="L36" i="3"/>
  <c r="O35" i="3"/>
  <c r="L35" i="3"/>
  <c r="O34" i="3"/>
  <c r="L34" i="3"/>
  <c r="O33" i="3"/>
  <c r="L33" i="3"/>
  <c r="O31" i="3"/>
  <c r="L31" i="3"/>
  <c r="N30" i="3"/>
  <c r="O30" i="3" s="1"/>
  <c r="L30" i="3"/>
  <c r="O29" i="3"/>
  <c r="L29" i="3"/>
  <c r="O26" i="3"/>
  <c r="L26" i="3"/>
  <c r="O25" i="3"/>
  <c r="L25" i="3"/>
  <c r="O24" i="3"/>
  <c r="L24" i="3"/>
  <c r="O21" i="3"/>
  <c r="L21" i="3"/>
  <c r="O18" i="3"/>
  <c r="L18" i="3"/>
  <c r="O15" i="3"/>
  <c r="L15" i="3"/>
  <c r="O14" i="3"/>
  <c r="L14" i="3"/>
  <c r="O13" i="3"/>
  <c r="N13" i="3"/>
  <c r="L13" i="3"/>
  <c r="O10" i="3"/>
  <c r="L10" i="3"/>
  <c r="O9" i="3"/>
  <c r="L9" i="3"/>
  <c r="L33" i="2"/>
  <c r="D40" i="2" s="1"/>
  <c r="I33" i="2"/>
  <c r="D39" i="2" s="1"/>
  <c r="N20" i="2"/>
  <c r="K20" i="2"/>
  <c r="K15" i="2"/>
  <c r="N22" i="2"/>
  <c r="K22" i="2"/>
  <c r="K26" i="2"/>
  <c r="N13" i="2"/>
  <c r="K13" i="2"/>
  <c r="K25" i="2"/>
  <c r="N7" i="2"/>
  <c r="K7" i="2"/>
  <c r="N10" i="2"/>
  <c r="K10" i="2"/>
  <c r="K23" i="2"/>
  <c r="N17" i="2"/>
  <c r="K17" i="2"/>
  <c r="N30" i="2"/>
  <c r="K30" i="2"/>
  <c r="N21" i="2"/>
  <c r="K21" i="2"/>
  <c r="N14" i="2"/>
  <c r="K14" i="2"/>
  <c r="N29" i="2"/>
  <c r="K29" i="2"/>
  <c r="N24" i="2"/>
  <c r="K24" i="2"/>
  <c r="N27" i="2"/>
  <c r="K27" i="2"/>
  <c r="M28" i="2"/>
  <c r="N28" i="2" s="1"/>
  <c r="K28" i="2"/>
  <c r="N11" i="2"/>
  <c r="K11" i="2"/>
  <c r="K6" i="2"/>
  <c r="M9" i="2"/>
  <c r="K9" i="2"/>
  <c r="N16" i="2"/>
  <c r="K16" i="2"/>
  <c r="N19" i="2"/>
  <c r="K19" i="2"/>
  <c r="N31" i="2"/>
  <c r="K31" i="2"/>
  <c r="N18" i="2"/>
  <c r="K18" i="2"/>
  <c r="N12" i="2"/>
  <c r="K12" i="2"/>
  <c r="N8" i="2"/>
  <c r="K8" i="2"/>
  <c r="L43" i="3" l="1"/>
  <c r="O43" i="3"/>
  <c r="E104" i="2"/>
  <c r="K33" i="2"/>
  <c r="M35" i="2"/>
  <c r="D108" i="2" s="1"/>
  <c r="E110" i="2" s="1"/>
  <c r="F39" i="2"/>
  <c r="M33" i="2"/>
  <c r="E40" i="2" s="1"/>
  <c r="F40" i="2" s="1"/>
  <c r="C71" i="5"/>
  <c r="O17" i="4"/>
  <c r="O55" i="4" s="1"/>
  <c r="N9" i="2"/>
  <c r="N33" i="2" s="1"/>
  <c r="N43" i="3"/>
  <c r="E109" i="2" l="1"/>
</calcChain>
</file>

<file path=xl/comments1.xml><?xml version="1.0" encoding="utf-8"?>
<comments xmlns="http://schemas.openxmlformats.org/spreadsheetml/2006/main">
  <authors>
    <author>Author</author>
  </authors>
  <commentList>
    <comment ref="C39" authorId="0" shapeId="0">
      <text>
        <r>
          <rPr>
            <sz val="11"/>
            <color rgb="FF000000"/>
            <rFont val="Calibri"/>
            <family val="2"/>
          </rPr>
          <t>The current full-time equivalent (FTE) annual base salary. Includes any guaranteed additional fixed payments such as holiday pay and any extra-contractual months required by law, collective agreement or organization practice.</t>
        </r>
      </text>
    </comment>
    <comment ref="D57" authorId="0" shapeId="0">
      <text>
        <r>
          <rPr>
            <sz val="11"/>
            <color rgb="FF000000"/>
            <rFont val="Calibri"/>
            <family val="2"/>
          </rPr>
          <t>The current full-time equivalent (FTE) annual base salary. Includes any guaranteed additional fixed payments such as holiday pay and any extra-contractual months required by law, collective agreement or organization practice.</t>
        </r>
      </text>
    </comment>
    <comment ref="D74" authorId="0" shapeId="0">
      <text>
        <r>
          <rPr>
            <sz val="11"/>
            <color rgb="FF000000"/>
            <rFont val="Calibri"/>
            <family val="2"/>
          </rPr>
          <t>The current full-time equivalent (FTE) annual base salary. Includes any guaranteed additional fixed payments such as holiday pay and any extra-contractual months required by law, collective agreement or organization practice.</t>
        </r>
      </text>
    </comment>
  </commentList>
</comments>
</file>

<file path=xl/sharedStrings.xml><?xml version="1.0" encoding="utf-8"?>
<sst xmlns="http://schemas.openxmlformats.org/spreadsheetml/2006/main" count="1265" uniqueCount="209">
  <si>
    <t>Matricule</t>
  </si>
  <si>
    <t>Nom &amp; Prénom</t>
  </si>
  <si>
    <t>Nom du département</t>
  </si>
  <si>
    <t>Intitulé de la fonction</t>
  </si>
  <si>
    <t>Code de la Discipline</t>
  </si>
  <si>
    <t>Point de Carrière</t>
  </si>
  <si>
    <t>Global Grade du titulaire</t>
  </si>
  <si>
    <t>Code Rapport</t>
  </si>
  <si>
    <t>Salaire de base annuel</t>
  </si>
  <si>
    <t>Mediane Base Salary</t>
  </si>
  <si>
    <t>GAP Base Salary</t>
  </si>
  <si>
    <t>Total Compensation</t>
  </si>
  <si>
    <t>Mediane Total Compensation</t>
  </si>
  <si>
    <t>GAP Total Compensation</t>
  </si>
  <si>
    <t>Arfaoui Olfa</t>
  </si>
  <si>
    <t>PRODUCTION</t>
  </si>
  <si>
    <t>Chef d'équipe Assemblage 1</t>
  </si>
  <si>
    <t>AOM</t>
  </si>
  <si>
    <t>020</t>
  </si>
  <si>
    <t>M1</t>
  </si>
  <si>
    <t>AOM-10</t>
  </si>
  <si>
    <t>BEN SALEM Amel</t>
  </si>
  <si>
    <t>Chef d'équipe Assemblage 1- 2 -3</t>
  </si>
  <si>
    <t>JEBALI Rochdi</t>
  </si>
  <si>
    <t>Chef Atelier Découpe</t>
  </si>
  <si>
    <t>018</t>
  </si>
  <si>
    <t>AOM-M1-11</t>
  </si>
  <si>
    <t xml:space="preserve">ZOUAOUI Faten </t>
  </si>
  <si>
    <t>Chef d'équipe Assemblage 2</t>
  </si>
  <si>
    <t>LANDOLSI  Montassar</t>
  </si>
  <si>
    <t>QUALITE</t>
  </si>
  <si>
    <t>Responsable Qualité</t>
  </si>
  <si>
    <t>AQY</t>
  </si>
  <si>
    <t>000</t>
  </si>
  <si>
    <t>AQY000-11</t>
  </si>
  <si>
    <t>HAJ SALAH Sami</t>
  </si>
  <si>
    <t>Chef Atelier Injection</t>
  </si>
  <si>
    <t>019</t>
  </si>
  <si>
    <t>ARFAOUI Wahid</t>
  </si>
  <si>
    <t>TECHNIQUE</t>
  </si>
  <si>
    <t>Responsable Technique</t>
  </si>
  <si>
    <t>AZT</t>
  </si>
  <si>
    <t>AZT-M1</t>
  </si>
  <si>
    <t>ANDOLSI Soumaya</t>
  </si>
  <si>
    <t>MAINTENANCE</t>
  </si>
  <si>
    <t>Responsable Maintennace</t>
  </si>
  <si>
    <t>010</t>
  </si>
  <si>
    <t>M2</t>
  </si>
  <si>
    <t>AZT-M2</t>
  </si>
  <si>
    <t>BEN RABIE  Hamza</t>
  </si>
  <si>
    <t>RH</t>
  </si>
  <si>
    <t>Responsable RH</t>
  </si>
  <si>
    <t>AHR</t>
  </si>
  <si>
    <t>AHR000-M2</t>
  </si>
  <si>
    <t>TOBICH Mohamed Ali</t>
  </si>
  <si>
    <t>Responsable Production</t>
  </si>
  <si>
    <t>AOM000-M2</t>
  </si>
  <si>
    <t>SAKKA Wael</t>
  </si>
  <si>
    <t>LOGISTIQUE</t>
  </si>
  <si>
    <t>Responsable Logistique</t>
  </si>
  <si>
    <t>ASC</t>
  </si>
  <si>
    <t>M3</t>
  </si>
  <si>
    <t>ASC000-M3</t>
  </si>
  <si>
    <t>NASRI Oumaima</t>
  </si>
  <si>
    <t>Gestionnaire Planification et Stockage</t>
  </si>
  <si>
    <t>025</t>
  </si>
  <si>
    <t>P2</t>
  </si>
  <si>
    <t>ASC-P2-10</t>
  </si>
  <si>
    <t>TRABELSI Wissem</t>
  </si>
  <si>
    <t>Technicien qualité et métrologue</t>
  </si>
  <si>
    <t>AZT-P2-09</t>
  </si>
  <si>
    <t>DRIDI Mouayed</t>
  </si>
  <si>
    <t>Ingénieur Maintenance</t>
  </si>
  <si>
    <t>AZT-P2-10</t>
  </si>
  <si>
    <t>MATTOUSI Améni</t>
  </si>
  <si>
    <t>Responsable Import/Export</t>
  </si>
  <si>
    <t>035</t>
  </si>
  <si>
    <t>P3</t>
  </si>
  <si>
    <t>ASC-P3-11</t>
  </si>
  <si>
    <t>WALHAZI Wafa</t>
  </si>
  <si>
    <t>COMPTABILITE</t>
  </si>
  <si>
    <t>Comptable</t>
  </si>
  <si>
    <t>AFB</t>
  </si>
  <si>
    <t>AFB-P3-12</t>
  </si>
  <si>
    <t>HAMDI Béchir</t>
  </si>
  <si>
    <t>Régleur Découpe</t>
  </si>
  <si>
    <t xml:space="preserve">AZT </t>
  </si>
  <si>
    <t>T1</t>
  </si>
  <si>
    <t>AZT-T1-05</t>
  </si>
  <si>
    <t>MZOUGHI Hajer</t>
  </si>
  <si>
    <t>Auditrice</t>
  </si>
  <si>
    <t>060</t>
  </si>
  <si>
    <t>T2</t>
  </si>
  <si>
    <t>AZT060-T2-06</t>
  </si>
  <si>
    <t>BAHRINI Hamid</t>
  </si>
  <si>
    <t>Mouliste</t>
  </si>
  <si>
    <t>024</t>
  </si>
  <si>
    <t>AZT-T2-06</t>
  </si>
  <si>
    <t>ARFAOUI Béchir</t>
  </si>
  <si>
    <t xml:space="preserve">Régleur injection </t>
  </si>
  <si>
    <t>NEFZI Fatma</t>
  </si>
  <si>
    <t>CHAWECHI Mohamed Amine</t>
  </si>
  <si>
    <t>Technicien Maintenance</t>
  </si>
  <si>
    <t>AZT010-T2-06</t>
  </si>
  <si>
    <t>NEFZI Salma</t>
  </si>
  <si>
    <t>MEJDLI Bilel</t>
  </si>
  <si>
    <t>T3</t>
  </si>
  <si>
    <t>AZT-T3-07</t>
  </si>
  <si>
    <t>FERJANI Dalenda</t>
  </si>
  <si>
    <t>AZT060-T3-07</t>
  </si>
  <si>
    <t>LANDOLSI  Wyded</t>
  </si>
  <si>
    <t>RH &amp; DIR</t>
  </si>
  <si>
    <t>Assistante RH et direction</t>
  </si>
  <si>
    <t>U3</t>
  </si>
  <si>
    <t>AHR-U3</t>
  </si>
  <si>
    <t>GAP GENERAL</t>
  </si>
  <si>
    <t>GI</t>
  </si>
  <si>
    <t>Annual Base Salary</t>
  </si>
  <si>
    <t>Total compensation</t>
  </si>
  <si>
    <t>Répartition des Gap</t>
  </si>
  <si>
    <t>Répartition des données</t>
  </si>
  <si>
    <t>Analyse par Discipline</t>
  </si>
  <si>
    <t>Nom du 
département</t>
  </si>
  <si>
    <t>Domaine d'Activité</t>
  </si>
  <si>
    <t>AOM-T2-06</t>
  </si>
  <si>
    <t>Analyse par Grade</t>
  </si>
  <si>
    <t>CHAWECHI Med Amine</t>
  </si>
  <si>
    <t>Brut Fixe</t>
  </si>
  <si>
    <t xml:space="preserve">Le salaire le + élevé </t>
  </si>
  <si>
    <t xml:space="preserve">Le salaire le - élevé </t>
  </si>
  <si>
    <t>Etendue</t>
  </si>
  <si>
    <t>Le salaire le + élevé</t>
  </si>
  <si>
    <t>Mediane AMTT Brut Fixe</t>
  </si>
  <si>
    <t>Mediane AMTT Brut Total</t>
  </si>
  <si>
    <t>Brut Total</t>
  </si>
  <si>
    <t>Ecart</t>
  </si>
  <si>
    <t>Ecart Positif</t>
  </si>
  <si>
    <t>Ecart Négatif</t>
  </si>
  <si>
    <t>Ecart Négatif Non Significatif</t>
  </si>
  <si>
    <t>pays</t>
  </si>
  <si>
    <t>ville</t>
  </si>
  <si>
    <t>site</t>
  </si>
  <si>
    <t>matricule</t>
  </si>
  <si>
    <t>departement</t>
  </si>
  <si>
    <t>fonction</t>
  </si>
  <si>
    <t>niveau_interne</t>
  </si>
  <si>
    <t>genre</t>
  </si>
  <si>
    <t>date_naissance</t>
  </si>
  <si>
    <t>date_embauche</t>
  </si>
  <si>
    <t>code_fonction</t>
  </si>
  <si>
    <t>code_sous_fonction</t>
  </si>
  <si>
    <t>chemin_collaborative</t>
  </si>
  <si>
    <t>grade</t>
  </si>
  <si>
    <t>nombre_employes_supervises</t>
  </si>
  <si>
    <t>devise</t>
  </si>
  <si>
    <t>salaire_annuel_brut</t>
  </si>
  <si>
    <t>nombre_salaire_mensuel</t>
  </si>
  <si>
    <t>remuneration_heures_supplementaires</t>
  </si>
  <si>
    <t>prime_anciennete</t>
  </si>
  <si>
    <t>prime_scolarité</t>
  </si>
  <si>
    <t>allocation_repas</t>
  </si>
  <si>
    <t>prime_logement</t>
  </si>
  <si>
    <t>prime_transport</t>
  </si>
  <si>
    <t>autres_primes</t>
  </si>
  <si>
    <t>Indemnites_fixes_especes</t>
  </si>
  <si>
    <t>eligibilite_bonus_performance</t>
  </si>
  <si>
    <t>prime_performance_cible</t>
  </si>
  <si>
    <t xml:space="preserve">montant_prime_performance </t>
  </si>
  <si>
    <t>commissions_eligibilite</t>
  </si>
  <si>
    <t>remuneration_variable_commerciale</t>
  </si>
  <si>
    <t>Montant_total_primes_ventes</t>
  </si>
  <si>
    <t>Montant_total_commissions_ventes</t>
  </si>
  <si>
    <t>eligibilite_avantage_voiture</t>
  </si>
  <si>
    <t xml:space="preserve">amortissement_voiture </t>
  </si>
  <si>
    <t xml:space="preserve">frais_annuel_amortissement_voiture </t>
  </si>
  <si>
    <t>ville/</t>
  </si>
  <si>
    <t>dqfdsqfdsqf</t>
  </si>
  <si>
    <t>cqdfqdf</t>
  </si>
  <si>
    <t>dsfsdfsdf</t>
  </si>
  <si>
    <t>fdfdsf</t>
  </si>
  <si>
    <t>fdsfsdfs</t>
  </si>
  <si>
    <t>dfsfsdfsdf</t>
  </si>
  <si>
    <t>fdsfsdfsd</t>
  </si>
  <si>
    <t>dsfsdfds</t>
  </si>
  <si>
    <t>Tunisie</t>
  </si>
  <si>
    <t>Tunis</t>
  </si>
  <si>
    <t>S</t>
  </si>
  <si>
    <t>Direction</t>
  </si>
  <si>
    <t>male</t>
  </si>
  <si>
    <t>TND</t>
  </si>
  <si>
    <t>N</t>
  </si>
  <si>
    <t>E</t>
  </si>
  <si>
    <t>Non</t>
  </si>
  <si>
    <t>m</t>
  </si>
  <si>
    <t>Sousse</t>
  </si>
  <si>
    <t>f</t>
  </si>
  <si>
    <t>Commercial</t>
  </si>
  <si>
    <t>Financier</t>
  </si>
  <si>
    <t>I</t>
  </si>
  <si>
    <t>Relation client</t>
  </si>
  <si>
    <t>Ressources Humaines</t>
  </si>
  <si>
    <t>15/08//2004</t>
  </si>
  <si>
    <t>Opérations</t>
  </si>
  <si>
    <t>Informatique</t>
  </si>
  <si>
    <t>Services génèraux</t>
  </si>
  <si>
    <t>Oui</t>
  </si>
  <si>
    <t>SOCIETE X</t>
  </si>
  <si>
    <t>% des écarts</t>
  </si>
  <si>
    <t>Au sein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</si>
</sst>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;\-#,##0;0"/>
    <numFmt numFmtId="165" formatCode="[$-14809]d/m/yyyy;@"/>
    <numFmt numFmtId="166" formatCode="#,##0.000"/>
    <numFmt numFmtId="167" formatCode="_-* #,##0_-;\-* #,##0_-;_-* &quot;-&quot;??_-;_-@_-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CAB482"/>
      <name val="Arial"/>
      <family val="2"/>
    </font>
    <font>
      <b/>
      <sz val="9"/>
      <color rgb="FFCAB482"/>
      <name val="Arial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C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2"/>
      <color rgb="FF002060"/>
      <name val="Arial"/>
      <family val="2"/>
    </font>
    <font>
      <b/>
      <sz val="11"/>
      <color theme="0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b/>
      <sz val="11"/>
      <color theme="0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8" fillId="0" borderId="0" applyFont="0" applyFill="0" applyBorder="0" applyAlignment="0" applyProtection="0">
      <alignment vertical="center"/>
    </xf>
    <xf numFmtId="164" fontId="15" fillId="0" borderId="0">
      <alignment horizontal="right"/>
    </xf>
    <xf numFmtId="164" fontId="15" fillId="0" borderId="0">
      <alignment horizontal="right"/>
    </xf>
    <xf numFmtId="0" fontId="19" fillId="0" borderId="0" applyNumberFormat="0" applyBorder="0" applyProtection="0"/>
    <xf numFmtId="0" fontId="17" fillId="0" borderId="0"/>
    <xf numFmtId="9" fontId="17" fillId="0" borderId="0" applyFont="0" applyFill="0" applyBorder="0" applyAlignment="0" applyProtection="0"/>
    <xf numFmtId="164" fontId="15" fillId="0" borderId="0">
      <alignment horizontal="right"/>
    </xf>
  </cellStyleXfs>
  <cellXfs count="143">
    <xf numFmtId="0" fontId="0" fillId="0" borderId="0" xfId="0"/>
    <xf numFmtId="0" fontId="1" fillId="0" borderId="0" xfId="5" applyFont="1" applyAlignment="1">
      <alignment vertical="center" wrapText="1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vertical="center"/>
    </xf>
    <xf numFmtId="49" fontId="1" fillId="0" borderId="0" xfId="5" applyNumberFormat="1" applyFont="1" applyAlignment="1">
      <alignment horizontal="left" vertical="center"/>
    </xf>
    <xf numFmtId="4" fontId="2" fillId="0" borderId="0" xfId="5" applyNumberFormat="1" applyFont="1" applyAlignment="1">
      <alignment horizontal="right" vertical="center"/>
    </xf>
    <xf numFmtId="3" fontId="1" fillId="0" borderId="0" xfId="5" applyNumberFormat="1" applyFont="1" applyAlignment="1">
      <alignment horizontal="center" vertical="center"/>
    </xf>
    <xf numFmtId="3" fontId="2" fillId="0" borderId="0" xfId="5" applyNumberFormat="1" applyFont="1" applyAlignment="1">
      <alignment horizontal="center" vertical="center"/>
    </xf>
    <xf numFmtId="4" fontId="2" fillId="0" borderId="0" xfId="5" applyNumberFormat="1" applyFont="1" applyAlignment="1">
      <alignment horizontal="left" vertical="center"/>
    </xf>
    <xf numFmtId="0" fontId="4" fillId="3" borderId="1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49" fontId="4" fillId="3" borderId="3" xfId="5" applyNumberFormat="1" applyFont="1" applyFill="1" applyBorder="1" applyAlignment="1">
      <alignment horizontal="center" vertical="center" wrapText="1"/>
    </xf>
    <xf numFmtId="0" fontId="2" fillId="0" borderId="4" xfId="5" applyFont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4" fillId="3" borderId="6" xfId="5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0" fontId="2" fillId="0" borderId="7" xfId="5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1" fillId="0" borderId="0" xfId="5" applyNumberFormat="1" applyFont="1" applyAlignment="1">
      <alignment horizontal="center" vertical="center"/>
    </xf>
    <xf numFmtId="165" fontId="5" fillId="3" borderId="3" xfId="5" applyNumberFormat="1" applyFont="1" applyFill="1" applyBorder="1" applyAlignment="1">
      <alignment horizontal="center" vertical="center" wrapText="1"/>
    </xf>
    <xf numFmtId="3" fontId="4" fillId="3" borderId="3" xfId="5" applyNumberFormat="1" applyFont="1" applyFill="1" applyBorder="1" applyAlignment="1">
      <alignment horizontal="center" vertical="center" wrapText="1"/>
    </xf>
    <xf numFmtId="3" fontId="5" fillId="3" borderId="3" xfId="5" applyNumberFormat="1" applyFont="1" applyFill="1" applyBorder="1" applyAlignment="1">
      <alignment horizontal="center" vertical="center" wrapText="1"/>
    </xf>
    <xf numFmtId="3" fontId="5" fillId="3" borderId="9" xfId="5" applyNumberFormat="1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/>
    </xf>
    <xf numFmtId="166" fontId="2" fillId="0" borderId="8" xfId="5" applyNumberFormat="1" applyFont="1" applyBorder="1" applyAlignment="1">
      <alignment horizontal="center" vertical="center"/>
    </xf>
    <xf numFmtId="164" fontId="7" fillId="2" borderId="5" xfId="3" applyFont="1" applyFill="1" applyBorder="1" applyAlignment="1">
      <alignment horizontal="center" vertical="center"/>
    </xf>
    <xf numFmtId="9" fontId="8" fillId="0" borderId="5" xfId="6" applyFont="1" applyFill="1" applyBorder="1" applyAlignment="1">
      <alignment horizontal="center" vertical="center"/>
    </xf>
    <xf numFmtId="4" fontId="2" fillId="0" borderId="8" xfId="5" applyNumberFormat="1" applyFont="1" applyBorder="1" applyAlignment="1">
      <alignment horizontal="center" vertical="center"/>
    </xf>
    <xf numFmtId="164" fontId="7" fillId="2" borderId="5" xfId="2" applyFont="1" applyFill="1" applyBorder="1" applyAlignment="1">
      <alignment horizontal="center" vertical="center"/>
    </xf>
    <xf numFmtId="9" fontId="8" fillId="0" borderId="10" xfId="6" applyFont="1" applyFill="1" applyBorder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7" fillId="2" borderId="5" xfId="5" applyFont="1" applyFill="1" applyBorder="1" applyAlignment="1">
      <alignment horizontal="center" vertical="center"/>
    </xf>
    <xf numFmtId="9" fontId="2" fillId="0" borderId="10" xfId="6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/>
    </xf>
    <xf numFmtId="9" fontId="2" fillId="0" borderId="8" xfId="6" applyFont="1" applyFill="1" applyBorder="1" applyAlignment="1">
      <alignment horizontal="center" vertical="center"/>
    </xf>
    <xf numFmtId="9" fontId="2" fillId="0" borderId="11" xfId="6" applyFont="1" applyFill="1" applyBorder="1" applyAlignment="1">
      <alignment horizontal="center" vertical="center"/>
    </xf>
    <xf numFmtId="9" fontId="2" fillId="0" borderId="5" xfId="6" applyFont="1" applyFill="1" applyBorder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6" fillId="2" borderId="8" xfId="5" applyFont="1" applyFill="1" applyBorder="1" applyAlignment="1">
      <alignment horizontal="center" vertical="center"/>
    </xf>
    <xf numFmtId="164" fontId="7" fillId="2" borderId="8" xfId="3" applyFont="1" applyFill="1" applyBorder="1" applyAlignment="1">
      <alignment horizontal="center" vertical="center"/>
    </xf>
    <xf numFmtId="9" fontId="8" fillId="0" borderId="8" xfId="6" applyFont="1" applyFill="1" applyBorder="1" applyAlignment="1">
      <alignment horizontal="center" vertical="center"/>
    </xf>
    <xf numFmtId="164" fontId="7" fillId="2" borderId="8" xfId="2" applyFont="1" applyFill="1" applyBorder="1" applyAlignment="1">
      <alignment horizontal="center" vertical="center"/>
    </xf>
    <xf numFmtId="9" fontId="8" fillId="0" borderId="11" xfId="6" applyFont="1" applyFill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1" fillId="0" borderId="0" xfId="5" applyNumberFormat="1" applyFont="1" applyAlignment="1">
      <alignment horizontal="center" vertical="center"/>
    </xf>
    <xf numFmtId="9" fontId="8" fillId="0" borderId="0" xfId="6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0" fontId="4" fillId="3" borderId="12" xfId="5" applyFont="1" applyFill="1" applyBorder="1" applyAlignment="1">
      <alignment horizontal="center" vertical="center" wrapText="1"/>
    </xf>
    <xf numFmtId="0" fontId="4" fillId="3" borderId="13" xfId="5" applyFont="1" applyFill="1" applyBorder="1" applyAlignment="1">
      <alignment horizontal="center" vertical="center" wrapText="1"/>
    </xf>
    <xf numFmtId="49" fontId="4" fillId="3" borderId="13" xfId="5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164" fontId="11" fillId="2" borderId="5" xfId="3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49" fontId="2" fillId="0" borderId="0" xfId="5" applyNumberFormat="1" applyFont="1" applyAlignment="1">
      <alignment horizontal="left" vertical="center"/>
    </xf>
    <xf numFmtId="0" fontId="5" fillId="3" borderId="1" xfId="5" applyFont="1" applyFill="1" applyBorder="1" applyAlignment="1">
      <alignment horizontal="center" vertic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13" xfId="5" applyFont="1" applyFill="1" applyBorder="1" applyAlignment="1">
      <alignment horizontal="center" vertical="center" wrapText="1"/>
    </xf>
    <xf numFmtId="49" fontId="5" fillId="3" borderId="13" xfId="5" applyNumberFormat="1" applyFont="1" applyFill="1" applyBorder="1" applyAlignment="1">
      <alignment horizontal="center" vertical="center" wrapText="1"/>
    </xf>
    <xf numFmtId="49" fontId="2" fillId="0" borderId="0" xfId="5" applyNumberFormat="1" applyFont="1" applyAlignment="1">
      <alignment horizontal="center" vertical="center"/>
    </xf>
    <xf numFmtId="0" fontId="13" fillId="3" borderId="5" xfId="5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9" fontId="16" fillId="0" borderId="5" xfId="6" applyFont="1" applyFill="1" applyBorder="1" applyAlignment="1">
      <alignment horizontal="center" vertical="center"/>
    </xf>
    <xf numFmtId="167" fontId="2" fillId="0" borderId="0" xfId="5" applyNumberFormat="1" applyFont="1" applyAlignment="1">
      <alignment horizontal="left" vertical="center"/>
    </xf>
    <xf numFmtId="0" fontId="13" fillId="3" borderId="5" xfId="5" applyFont="1" applyFill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9" fontId="17" fillId="0" borderId="5" xfId="5" applyNumberFormat="1" applyBorder="1" applyAlignment="1">
      <alignment horizontal="center" vertical="center"/>
    </xf>
    <xf numFmtId="3" fontId="5" fillId="3" borderId="13" xfId="5" applyNumberFormat="1" applyFont="1" applyFill="1" applyBorder="1" applyAlignment="1">
      <alignment horizontal="center" vertical="center" wrapText="1"/>
    </xf>
    <xf numFmtId="3" fontId="5" fillId="3" borderId="14" xfId="5" applyNumberFormat="1" applyFont="1" applyFill="1" applyBorder="1" applyAlignment="1">
      <alignment horizontal="center" vertical="center" wrapText="1"/>
    </xf>
    <xf numFmtId="4" fontId="5" fillId="3" borderId="14" xfId="5" applyNumberFormat="1" applyFont="1" applyFill="1" applyBorder="1" applyAlignment="1">
      <alignment horizontal="center" vertical="center" wrapText="1"/>
    </xf>
    <xf numFmtId="9" fontId="17" fillId="0" borderId="5" xfId="6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9" fontId="2" fillId="0" borderId="0" xfId="6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9" fontId="2" fillId="0" borderId="17" xfId="6" applyFont="1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/>
    </xf>
    <xf numFmtId="0" fontId="21" fillId="0" borderId="5" xfId="0" applyFont="1" applyBorder="1"/>
    <xf numFmtId="3" fontId="21" fillId="0" borderId="5" xfId="0" applyNumberFormat="1" applyFont="1" applyBorder="1" applyAlignment="1">
      <alignment horizontal="center" vertical="center"/>
    </xf>
    <xf numFmtId="9" fontId="21" fillId="0" borderId="5" xfId="1" applyFont="1" applyFill="1" applyBorder="1" applyAlignment="1">
      <alignment horizontal="center" vertical="center"/>
    </xf>
    <xf numFmtId="9" fontId="22" fillId="0" borderId="5" xfId="1" applyFont="1" applyFill="1" applyBorder="1" applyAlignment="1">
      <alignment horizontal="center" vertical="center"/>
    </xf>
    <xf numFmtId="0" fontId="21" fillId="0" borderId="0" xfId="0" applyFont="1"/>
    <xf numFmtId="164" fontId="2" fillId="0" borderId="0" xfId="5" applyNumberFormat="1" applyFont="1" applyAlignment="1">
      <alignment vertical="center"/>
    </xf>
    <xf numFmtId="9" fontId="2" fillId="0" borderId="0" xfId="1" applyFont="1" applyAlignment="1">
      <alignment horizontal="center" vertical="center"/>
    </xf>
    <xf numFmtId="0" fontId="23" fillId="3" borderId="5" xfId="0" applyFont="1" applyFill="1" applyBorder="1" applyAlignment="1">
      <alignment horizontal="center"/>
    </xf>
    <xf numFmtId="3" fontId="24" fillId="0" borderId="5" xfId="5" applyNumberFormat="1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0" fontId="23" fillId="3" borderId="5" xfId="5" applyFont="1" applyFill="1" applyBorder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9" fontId="2" fillId="6" borderId="5" xfId="6" applyFont="1" applyFill="1" applyBorder="1" applyAlignment="1">
      <alignment horizontal="center" vertical="center"/>
    </xf>
    <xf numFmtId="9" fontId="2" fillId="6" borderId="10" xfId="6" applyFont="1" applyFill="1" applyBorder="1" applyAlignment="1">
      <alignment horizontal="center" vertical="center"/>
    </xf>
    <xf numFmtId="9" fontId="8" fillId="6" borderId="10" xfId="6" applyFont="1" applyFill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25" fillId="0" borderId="10" xfId="6" applyFont="1" applyFill="1" applyBorder="1" applyAlignment="1">
      <alignment horizontal="center" vertical="center"/>
    </xf>
    <xf numFmtId="0" fontId="26" fillId="0" borderId="5" xfId="5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9" fontId="1" fillId="4" borderId="5" xfId="0" applyNumberFormat="1" applyFont="1" applyFill="1" applyBorder="1" applyAlignment="1">
      <alignment horizontal="center" vertical="center"/>
    </xf>
    <xf numFmtId="9" fontId="1" fillId="4" borderId="5" xfId="1" applyFont="1" applyFill="1" applyBorder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9" fontId="21" fillId="0" borderId="15" xfId="1" applyFont="1" applyFill="1" applyBorder="1" applyAlignment="1">
      <alignment horizontal="center" vertical="center"/>
    </xf>
    <xf numFmtId="9" fontId="21" fillId="0" borderId="18" xfId="1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9" fontId="16" fillId="7" borderId="5" xfId="6" applyFont="1" applyFill="1" applyBorder="1" applyAlignment="1">
      <alignment horizontal="center" vertical="center"/>
    </xf>
    <xf numFmtId="0" fontId="27" fillId="7" borderId="5" xfId="5" applyFont="1" applyFill="1" applyBorder="1" applyAlignment="1">
      <alignment horizontal="center" vertical="center"/>
    </xf>
    <xf numFmtId="9" fontId="17" fillId="7" borderId="5" xfId="6" applyFont="1" applyFill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8" fillId="0" borderId="0" xfId="5" applyFont="1" applyAlignment="1">
      <alignment horizontal="left" vertical="center"/>
    </xf>
  </cellXfs>
  <cellStyles count="8">
    <cellStyle name="ACT_TOT_CASH_COMP money" xfId="2"/>
    <cellStyle name="BASE_CALC money" xfId="3"/>
    <cellStyle name="NiveauLigne_4" xfId="4"/>
    <cellStyle name="Normal" xfId="0" builtinId="0"/>
    <cellStyle name="Normal 2" xfId="5"/>
    <cellStyle name="Pourcentage" xfId="1" builtinId="5"/>
    <cellStyle name="Pourcentage 2" xfId="6"/>
    <cellStyle name="TOT_GUAR_PAY money" xfId="7"/>
  </cellStyles>
  <dxfs count="0"/>
  <tableStyles count="0" defaultTableStyle="TableStyleMedium2" defaultPivotStyle="PivotStyleLight16"/>
  <colors>
    <mruColors>
      <color rgb="FFCAB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Répartition des données B.F</a:t>
            </a:r>
            <a:endParaRPr lang="fr-FR" sz="1400">
              <a:effectLst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'AMTT 2'!$D$74</c:f>
              <c:strCache>
                <c:ptCount val="1"/>
                <c:pt idx="0">
                  <c:v>Annual Base Salary</c:v>
                </c:pt>
              </c:strCache>
            </c:strRef>
          </c:tx>
          <c:dPt>
            <c:idx val="0"/>
            <c:bubble3D val="0"/>
            <c:spPr>
              <a:solidFill>
                <a:srgbClr val="CAB482"/>
              </a:solidFill>
            </c:spPr>
            <c:extLst>
              <c:ext xmlns:c16="http://schemas.microsoft.com/office/drawing/2014/chart" uri="{C3380CC4-5D6E-409C-BE32-E72D297353CC}">
                <c16:uniqueId val="{00000001-A46E-4A3A-8C61-E4C71D3B9EA0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A46E-4A3A-8C61-E4C71D3B9E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A46E-4A3A-8C61-E4C71D3B9EA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46E-4A3A-8C61-E4C71D3B9EA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1" i="0" u="none" strike="noStrike" kern="1200" baseline="0">
                      <a:solidFill>
                        <a:srgbClr val="CAB48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6E-4A3A-8C61-E4C71D3B9E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'AMTT 2'!$C$75:$C$77</c:f>
              <c:strCache>
                <c:ptCount val="3"/>
                <c:pt idx="0">
                  <c:v>Ecart Positif</c:v>
                </c:pt>
                <c:pt idx="1">
                  <c:v>Ecart Négatif</c:v>
                </c:pt>
                <c:pt idx="2">
                  <c:v>Ecart Négatif Non Significatif</c:v>
                </c:pt>
              </c:strCache>
            </c:strRef>
          </c:cat>
          <c:val>
            <c:numRef>
              <c:f>'AMTT 2'!$D$75:$D$77</c:f>
              <c:numCache>
                <c:formatCode>0%</c:formatCode>
                <c:ptCount val="3"/>
                <c:pt idx="0">
                  <c:v>0.42307692307692307</c:v>
                </c:pt>
                <c:pt idx="1">
                  <c:v>0.53846153846153844</c:v>
                </c:pt>
                <c:pt idx="2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E-4A3A-8C61-E4C71D3B9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(2)'!$A$29:$B$29</c:f>
              <c:strCache>
                <c:ptCount val="2"/>
                <c:pt idx="0">
                  <c:v>WALHAZI Wafa</c:v>
                </c:pt>
                <c:pt idx="1">
                  <c:v>Comptable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99-43E1-92C8-A65B29CE49B9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99-43E1-92C8-A65B29CE49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(2)'!$C$28:$D$28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(2)'!$C$29:$D$29</c:f>
              <c:numCache>
                <c:formatCode>0%</c:formatCode>
                <c:ptCount val="2"/>
                <c:pt idx="0">
                  <c:v>6.7328145758208224E-2</c:v>
                </c:pt>
                <c:pt idx="1">
                  <c:v>5.3069364317648304E-2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9-43E1-92C8-A65B29CE4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1142688"/>
        <c:axId val="400548496"/>
      </c:barChart>
      <c:catAx>
        <c:axId val="149114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548496"/>
        <c:crosses val="autoZero"/>
        <c:auto val="1"/>
        <c:lblAlgn val="ctr"/>
        <c:lblOffset val="100"/>
        <c:noMultiLvlLbl val="0"/>
      </c:catAx>
      <c:valAx>
        <c:axId val="4005484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114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(2)'!$A$32:$B$32</c:f>
              <c:strCache>
                <c:ptCount val="2"/>
                <c:pt idx="0">
                  <c:v>MATTOUSI Améni</c:v>
                </c:pt>
                <c:pt idx="1">
                  <c:v>Responsable Import/Export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5-4C54-A4E2-0498B6E8E6EF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D5-4C54-A4E2-0498B6E8E6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(2)'!$C$31:$D$31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(2)'!$C$32:$D$32</c:f>
              <c:numCache>
                <c:formatCode>0%</c:formatCode>
                <c:ptCount val="2"/>
                <c:pt idx="0">
                  <c:v>-0.41792738836707199</c:v>
                </c:pt>
                <c:pt idx="1">
                  <c:v>-0.41325432216407354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5-4C54-A4E2-0498B6E8E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2624400"/>
        <c:axId val="197101040"/>
      </c:barChart>
      <c:catAx>
        <c:axId val="159262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101040"/>
        <c:crosses val="autoZero"/>
        <c:auto val="1"/>
        <c:lblAlgn val="ctr"/>
        <c:lblOffset val="100"/>
        <c:noMultiLvlLbl val="0"/>
      </c:catAx>
      <c:valAx>
        <c:axId val="1971010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262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(2)'!$B$38</c:f>
              <c:strCache>
                <c:ptCount val="1"/>
                <c:pt idx="0">
                  <c:v>NASRI Oumaima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(2)'!$A$39:$A$40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(2)'!$B$39:$B$40</c:f>
              <c:numCache>
                <c:formatCode>0%</c:formatCode>
                <c:ptCount val="2"/>
                <c:pt idx="0">
                  <c:v>-0.37</c:v>
                </c:pt>
                <c:pt idx="1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7-47D0-80FB-30FDBF93B43A}"/>
            </c:ext>
          </c:extLst>
        </c:ser>
        <c:ser>
          <c:idx val="1"/>
          <c:order val="1"/>
          <c:tx>
            <c:strRef>
              <c:f>'AMTT Grade (2)'!$C$38</c:f>
              <c:strCache>
                <c:ptCount val="1"/>
                <c:pt idx="0">
                  <c:v>DRIDI Mouayed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(2)'!$A$39:$A$40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(2)'!$C$39:$C$40</c:f>
              <c:numCache>
                <c:formatCode>0%</c:formatCode>
                <c:ptCount val="2"/>
                <c:pt idx="0">
                  <c:v>-0.31</c:v>
                </c:pt>
                <c:pt idx="1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87-47D0-80FB-30FDBF93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806816"/>
        <c:axId val="273837328"/>
      </c:barChart>
      <c:catAx>
        <c:axId val="15888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837328"/>
        <c:crosses val="autoZero"/>
        <c:auto val="1"/>
        <c:lblAlgn val="ctr"/>
        <c:lblOffset val="100"/>
        <c:noMultiLvlLbl val="0"/>
      </c:catAx>
      <c:valAx>
        <c:axId val="273837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880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(2)'!$A$43:$B$43</c:f>
              <c:strCache>
                <c:ptCount val="2"/>
                <c:pt idx="0">
                  <c:v>TRABELSI Wissem</c:v>
                </c:pt>
                <c:pt idx="1">
                  <c:v>Technicien qualité et métrologue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3-4754-BA6D-23B8A931C3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(2)'!$C$42:$D$42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(2)'!$C$43:$D$43</c:f>
              <c:numCache>
                <c:formatCode>0%</c:formatCode>
                <c:ptCount val="2"/>
                <c:pt idx="0">
                  <c:v>-0.31912543767108204</c:v>
                </c:pt>
                <c:pt idx="1">
                  <c:v>-0.38006194522083869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3-4754-BA6D-23B8A931C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9124848"/>
        <c:axId val="197116912"/>
      </c:barChart>
      <c:catAx>
        <c:axId val="132912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116912"/>
        <c:crosses val="autoZero"/>
        <c:auto val="1"/>
        <c:lblAlgn val="ctr"/>
        <c:lblOffset val="100"/>
        <c:noMultiLvlLbl val="0"/>
      </c:catAx>
      <c:valAx>
        <c:axId val="19711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912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(2)'!$B$49</c:f>
              <c:strCache>
                <c:ptCount val="1"/>
                <c:pt idx="0">
                  <c:v>MEJDLI Bilel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7C-44BC-BCC4-DC277C458D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(2)'!$A$50:$A$51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(2)'!$B$50:$B$51</c:f>
              <c:numCache>
                <c:formatCode>0%</c:formatCode>
                <c:ptCount val="2"/>
                <c:pt idx="0">
                  <c:v>0.47389553437829268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C-44BC-BCC4-DC277C458D29}"/>
            </c:ext>
          </c:extLst>
        </c:ser>
        <c:ser>
          <c:idx val="1"/>
          <c:order val="1"/>
          <c:tx>
            <c:strRef>
              <c:f>'AMTT Grade (2)'!$C$49</c:f>
              <c:strCache>
                <c:ptCount val="1"/>
                <c:pt idx="0">
                  <c:v>FERJANI Dalenda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(2)'!$A$50:$A$51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(2)'!$C$50:$C$51</c:f>
              <c:numCache>
                <c:formatCode>0%</c:formatCode>
                <c:ptCount val="2"/>
                <c:pt idx="0">
                  <c:v>0.5</c:v>
                </c:pt>
                <c:pt idx="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C-44BC-BCC4-DC277C45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9160320"/>
        <c:axId val="279858336"/>
      </c:barChart>
      <c:catAx>
        <c:axId val="148916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9858336"/>
        <c:crosses val="autoZero"/>
        <c:auto val="1"/>
        <c:lblAlgn val="ctr"/>
        <c:lblOffset val="100"/>
        <c:noMultiLvlLbl val="0"/>
      </c:catAx>
      <c:valAx>
        <c:axId val="279858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916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(2)'!$B$61</c:f>
              <c:strCache>
                <c:ptCount val="1"/>
                <c:pt idx="0">
                  <c:v>MZOUGHI Hajer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(2)'!$B$62:$B$63</c:f>
              <c:numCache>
                <c:formatCode>0%</c:formatCode>
                <c:ptCount val="2"/>
                <c:pt idx="0">
                  <c:v>0.19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D-42A1-BD3A-207A5C439CED}"/>
            </c:ext>
          </c:extLst>
        </c:ser>
        <c:ser>
          <c:idx val="1"/>
          <c:order val="1"/>
          <c:tx>
            <c:strRef>
              <c:f>'AMTT Grade (2)'!$C$61</c:f>
              <c:strCache>
                <c:ptCount val="1"/>
                <c:pt idx="0">
                  <c:v>BAHRINI Hamid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(2)'!$C$62:$C$63</c:f>
              <c:numCache>
                <c:formatCode>0%</c:formatCode>
                <c:ptCount val="2"/>
                <c:pt idx="0">
                  <c:v>0.27</c:v>
                </c:pt>
                <c:pt idx="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D-42A1-BD3A-207A5C439CED}"/>
            </c:ext>
          </c:extLst>
        </c:ser>
        <c:ser>
          <c:idx val="2"/>
          <c:order val="2"/>
          <c:tx>
            <c:strRef>
              <c:f>'AMTT Grade (2)'!$D$61</c:f>
              <c:strCache>
                <c:ptCount val="1"/>
                <c:pt idx="0">
                  <c:v>ARFAOUI Béchir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(2)'!$D$62:$D$63</c:f>
              <c:numCache>
                <c:formatCode>0%</c:formatCode>
                <c:ptCount val="2"/>
                <c:pt idx="0">
                  <c:v>0.46</c:v>
                </c:pt>
                <c:pt idx="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D-42A1-BD3A-207A5C439CED}"/>
            </c:ext>
          </c:extLst>
        </c:ser>
        <c:ser>
          <c:idx val="3"/>
          <c:order val="3"/>
          <c:tx>
            <c:strRef>
              <c:f>'AMTT Grade (2)'!$E$61</c:f>
              <c:strCache>
                <c:ptCount val="1"/>
                <c:pt idx="0">
                  <c:v>CHAWECHI Med Amine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(2)'!$E$62:$E$63</c:f>
              <c:numCache>
                <c:formatCode>0%</c:formatCode>
                <c:ptCount val="2"/>
                <c:pt idx="0">
                  <c:v>0.55000000000000004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D-42A1-BD3A-207A5C439CED}"/>
            </c:ext>
          </c:extLst>
        </c:ser>
        <c:ser>
          <c:idx val="4"/>
          <c:order val="4"/>
          <c:tx>
            <c:strRef>
              <c:f>'AMTT Grade (2)'!$F$61</c:f>
              <c:strCache>
                <c:ptCount val="1"/>
                <c:pt idx="0">
                  <c:v>NEFZI Fatma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(2)'!$F$62:$F$63</c:f>
              <c:numCache>
                <c:formatCode>0%</c:formatCode>
                <c:ptCount val="2"/>
                <c:pt idx="0">
                  <c:v>0.62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D-42A1-BD3A-207A5C439CED}"/>
            </c:ext>
          </c:extLst>
        </c:ser>
        <c:ser>
          <c:idx val="5"/>
          <c:order val="5"/>
          <c:tx>
            <c:strRef>
              <c:f>'AMTT Grade (2)'!$G$61</c:f>
              <c:strCache>
                <c:ptCount val="1"/>
                <c:pt idx="0">
                  <c:v>NEFZI Salma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(2)'!$A$62:$A$63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(2)'!$G$62:$G$63</c:f>
              <c:numCache>
                <c:formatCode>0%</c:formatCode>
                <c:ptCount val="2"/>
                <c:pt idx="0">
                  <c:v>0.64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D-42A1-BD3A-207A5C43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56896"/>
        <c:axId val="400546512"/>
      </c:barChart>
      <c:catAx>
        <c:axId val="18765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546512"/>
        <c:crosses val="autoZero"/>
        <c:auto val="1"/>
        <c:lblAlgn val="ctr"/>
        <c:lblOffset val="100"/>
        <c:noMultiLvlLbl val="0"/>
      </c:catAx>
      <c:valAx>
        <c:axId val="400546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65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(2)'!$A$66:$B$66</c:f>
              <c:strCache>
                <c:ptCount val="2"/>
                <c:pt idx="0">
                  <c:v>HAMDI Béchir</c:v>
                </c:pt>
                <c:pt idx="1">
                  <c:v>Régleur Découpe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99-4CDC-A470-A1291CFD8650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99-4CDC-A470-A1291CFD86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(2)'!$C$65:$D$65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(2)'!$C$66:$D$66</c:f>
              <c:numCache>
                <c:formatCode>0%</c:formatCode>
                <c:ptCount val="2"/>
                <c:pt idx="0">
                  <c:v>0.62386421507252088</c:v>
                </c:pt>
                <c:pt idx="1">
                  <c:v>0.60644254759193483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9-4CDC-A470-A1291CFD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117040"/>
        <c:axId val="197105504"/>
      </c:barChart>
      <c:catAx>
        <c:axId val="3491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105504"/>
        <c:crosses val="autoZero"/>
        <c:auto val="1"/>
        <c:lblAlgn val="ctr"/>
        <c:lblOffset val="100"/>
        <c:noMultiLvlLbl val="0"/>
      </c:catAx>
      <c:valAx>
        <c:axId val="1971055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911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(2)'!$A$69:$B$69</c:f>
              <c:strCache>
                <c:ptCount val="2"/>
                <c:pt idx="0">
                  <c:v>LANDOLSI  Wyded</c:v>
                </c:pt>
                <c:pt idx="1">
                  <c:v>Assistante RH et direction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E3-4142-9CE6-E5EF12DC995B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E3-4142-9CE6-E5EF12DC99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(2)'!$C$68:$D$68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(2)'!$C$69:$D$69</c:f>
              <c:numCache>
                <c:formatCode>0%</c:formatCode>
                <c:ptCount val="2"/>
                <c:pt idx="0">
                  <c:v>0.90926816647919018</c:v>
                </c:pt>
                <c:pt idx="1">
                  <c:v>0.79768586787260976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3-4142-9CE6-E5EF12DC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2626800"/>
        <c:axId val="197083184"/>
      </c:barChart>
      <c:catAx>
        <c:axId val="159262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083184"/>
        <c:crosses val="autoZero"/>
        <c:auto val="1"/>
        <c:lblAlgn val="ctr"/>
        <c:lblOffset val="100"/>
        <c:noMultiLvlLbl val="0"/>
      </c:catAx>
      <c:valAx>
        <c:axId val="197083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262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Répartition des données B.T</a:t>
            </a:r>
            <a:endParaRPr lang="fr-FR" sz="1400">
              <a:effectLst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'AMTT 2'!$D$90</c:f>
              <c:strCache>
                <c:ptCount val="1"/>
                <c:pt idx="0">
                  <c:v>Total compensation</c:v>
                </c:pt>
              </c:strCache>
            </c:strRef>
          </c:tx>
          <c:dPt>
            <c:idx val="0"/>
            <c:bubble3D val="0"/>
            <c:spPr>
              <a:solidFill>
                <a:srgbClr val="CAB482"/>
              </a:solidFill>
            </c:spPr>
            <c:extLst>
              <c:ext xmlns:c16="http://schemas.microsoft.com/office/drawing/2014/chart" uri="{C3380CC4-5D6E-409C-BE32-E72D297353CC}">
                <c16:uniqueId val="{00000001-70BC-404C-A25B-5C1A2AB9A108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70BC-404C-A25B-5C1A2AB9A1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0BC-404C-A25B-5C1A2AB9A10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0BC-404C-A25B-5C1A2AB9A10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1000" b="1" i="0" u="none" strike="noStrike" kern="1200" baseline="0">
                      <a:solidFill>
                        <a:srgbClr val="CAB48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0BC-404C-A25B-5C1A2AB9A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'AMTT 2'!$C$91:$C$93</c:f>
              <c:strCache>
                <c:ptCount val="3"/>
                <c:pt idx="0">
                  <c:v>Ecart Positif</c:v>
                </c:pt>
                <c:pt idx="1">
                  <c:v>Ecart Négatif</c:v>
                </c:pt>
                <c:pt idx="2">
                  <c:v>Ecart Négatif Non Significatif</c:v>
                </c:pt>
              </c:strCache>
            </c:strRef>
          </c:cat>
          <c:val>
            <c:numRef>
              <c:f>'AMTT 2'!$D$91:$D$93</c:f>
              <c:numCache>
                <c:formatCode>0%</c:formatCode>
                <c:ptCount val="3"/>
                <c:pt idx="0">
                  <c:v>0.34615384615384615</c:v>
                </c:pt>
                <c:pt idx="1">
                  <c:v>0.61538461538461542</c:v>
                </c:pt>
                <c:pt idx="2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BC-404C-A25B-5C1A2AB9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fr-FR" sz="1400" b="0" i="0" u="none" strike="noStrike" kern="1200" baseline="0">
                <a:solidFill>
                  <a:srgbClr val="333333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fr-FR"/>
              <a:t>GAP GENERAL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2'!$D$38</c:f>
              <c:strCache>
                <c:ptCount val="1"/>
                <c:pt idx="0">
                  <c:v>SOCIETE X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1000" b="0" i="0" u="none" strike="noStrike" kern="1200" baseline="0">
                    <a:solidFill>
                      <a:srgbClr val="000000"/>
                    </a:solidFill>
                    <a:latin typeface="Calibri" panose="020F0502020204030204"/>
                    <a:ea typeface="Calibri" panose="020F0502020204030204"/>
                    <a:cs typeface="Calibri" panose="020F0502020204030204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'AMTT 2'!$C$39:$C$40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2'!$D$39:$D$40</c:f>
              <c:numCache>
                <c:formatCode>_-* #,##0_-;\-* #,##0_-;_-* "-"??_-;_-@_-</c:formatCode>
                <c:ptCount val="2"/>
                <c:pt idx="0">
                  <c:v>33583.652307692304</c:v>
                </c:pt>
                <c:pt idx="1">
                  <c:v>35658.207255871668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F-410A-ADF0-068253FD786D}"/>
            </c:ext>
          </c:extLst>
        </c:ser>
        <c:ser>
          <c:idx val="1"/>
          <c:order val="1"/>
          <c:tx>
            <c:strRef>
              <c:f>'AMTT 2'!$E$38</c:f>
              <c:strCache>
                <c:ptCount val="1"/>
                <c:pt idx="0">
                  <c:v>GI</c:v>
                </c:pt>
              </c:strCache>
            </c:strRef>
          </c:tx>
          <c:spPr>
            <a:solidFill>
              <a:srgbClr val="CAB48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1000" b="0" i="0" u="none" strike="noStrike" kern="1200" baseline="0">
                    <a:solidFill>
                      <a:srgbClr val="000000"/>
                    </a:solidFill>
                    <a:latin typeface="Calibri" panose="020F0502020204030204"/>
                    <a:ea typeface="Calibri" panose="020F0502020204030204"/>
                    <a:cs typeface="Calibri" panose="020F0502020204030204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'AMTT 2'!$C$39:$C$40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2'!$E$39:$E$40</c:f>
              <c:numCache>
                <c:formatCode>0</c:formatCode>
                <c:ptCount val="2"/>
                <c:pt idx="0">
                  <c:v>36649.081138461537</c:v>
                </c:pt>
                <c:pt idx="1">
                  <c:v>42619.819776730765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F-410A-ADF0-068253FD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048304"/>
        <c:axId val="1"/>
      </c:barChart>
      <c:lineChart>
        <c:grouping val="standard"/>
        <c:varyColors val="0"/>
        <c:ser>
          <c:idx val="2"/>
          <c:order val="2"/>
          <c:tx>
            <c:strRef>
              <c:f>'AMTT 2'!$F$38</c:f>
              <c:strCache>
                <c:ptCount val="1"/>
                <c:pt idx="0">
                  <c:v>Ecart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342774404991898E-2"/>
                  <c:y val="-4.7058823529411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6F-410A-ADF0-068253FD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1" i="0" u="none" strike="noStrike" kern="1200" baseline="0">
                    <a:solidFill>
                      <a:srgbClr val="FF0000"/>
                    </a:solidFill>
                    <a:latin typeface="Calibri" panose="020F0502020204030204"/>
                    <a:ea typeface="Calibri" panose="020F0502020204030204"/>
                    <a:cs typeface="Calibri" panose="020F0502020204030204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'AMTT 2'!$C$39:$C$40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2'!$F$39:$F$40</c:f>
              <c:numCache>
                <c:formatCode>0%</c:formatCode>
                <c:ptCount val="2"/>
                <c:pt idx="0">
                  <c:v>-8.3642719968556212E-2</c:v>
                </c:pt>
                <c:pt idx="1">
                  <c:v>-0.16334213887642812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F-410A-ADF0-068253FD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604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rgbClr val="333333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rgbClr val="333333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fr-FR"/>
          </a:p>
        </c:txPr>
        <c:crossAx val="336048304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rgbClr val="333333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fr-FR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fr-FR" sz="825" b="1" i="0" u="none" strike="noStrike" kern="1200" baseline="0">
              <a:solidFill>
                <a:srgbClr val="333333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Gaps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2'!$D$57</c:f>
              <c:strCache>
                <c:ptCount val="1"/>
                <c:pt idx="0">
                  <c:v>Brut Fixe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144-4533-8FCD-8B5D2449A74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fr-FR"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144-4533-8FCD-8B5D2449A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2'!$C$58:$C$60</c:f>
              <c:strCache>
                <c:ptCount val="3"/>
                <c:pt idx="0">
                  <c:v>Ecart Positif</c:v>
                </c:pt>
                <c:pt idx="1">
                  <c:v>Ecart Négatif</c:v>
                </c:pt>
                <c:pt idx="2">
                  <c:v>Ecart Négatif Non Significatif</c:v>
                </c:pt>
              </c:strCache>
            </c:strRef>
          </c:cat>
          <c:val>
            <c:numRef>
              <c:f>'AMTT 2'!$D$58:$D$60</c:f>
              <c:numCache>
                <c:formatCode>0%</c:formatCode>
                <c:ptCount val="3"/>
                <c:pt idx="0">
                  <c:v>0.43</c:v>
                </c:pt>
                <c:pt idx="1">
                  <c:v>-0.28999999999999998</c:v>
                </c:pt>
                <c:pt idx="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4-4533-8FCD-8B5D2449A744}"/>
            </c:ext>
          </c:extLst>
        </c:ser>
        <c:ser>
          <c:idx val="1"/>
          <c:order val="1"/>
          <c:tx>
            <c:strRef>
              <c:f>'AMTT 2'!$E$57</c:f>
              <c:strCache>
                <c:ptCount val="1"/>
                <c:pt idx="0">
                  <c:v>Brut Total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fr-FR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144-4533-8FCD-8B5D2449A74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fr-FR"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144-4533-8FCD-8B5D2449A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2'!$C$58:$C$60</c:f>
              <c:strCache>
                <c:ptCount val="3"/>
                <c:pt idx="0">
                  <c:v>Ecart Positif</c:v>
                </c:pt>
                <c:pt idx="1">
                  <c:v>Ecart Négatif</c:v>
                </c:pt>
                <c:pt idx="2">
                  <c:v>Ecart Négatif Non Significatif</c:v>
                </c:pt>
              </c:strCache>
            </c:strRef>
          </c:cat>
          <c:val>
            <c:numRef>
              <c:f>'AMTT 2'!$E$58:$E$60</c:f>
              <c:numCache>
                <c:formatCode>0%</c:formatCode>
                <c:ptCount val="3"/>
                <c:pt idx="0">
                  <c:v>0.44</c:v>
                </c:pt>
                <c:pt idx="1">
                  <c:v>-0.31</c:v>
                </c:pt>
                <c:pt idx="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44-4533-8FCD-8B5D2449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2621040"/>
        <c:axId val="197082192"/>
      </c:barChart>
      <c:catAx>
        <c:axId val="159262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082192"/>
        <c:crosses val="autoZero"/>
        <c:auto val="1"/>
        <c:lblAlgn val="ctr"/>
        <c:lblOffset val="100"/>
        <c:noMultiLvlLbl val="0"/>
      </c:catAx>
      <c:valAx>
        <c:axId val="1970821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926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Gap Interne</a:t>
            </a:r>
            <a:r>
              <a:rPr lang="fr-FR" baseline="0"/>
              <a:t> Général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42-4C3E-8F61-6BD9C3D7C83E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42-4C3E-8F61-6BD9C3D7C83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D42-4C3E-8F61-6BD9C3D7C83E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2-4C3E-8F61-6BD9C3D7C83E}"/>
              </c:ext>
            </c:extLst>
          </c:dPt>
          <c:dPt>
            <c:idx val="6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2-4C3E-8F61-6BD9C3D7C83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2-4C3E-8F61-6BD9C3D7C8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2'!$C$103:$C$111</c:f>
              <c:strCache>
                <c:ptCount val="9"/>
                <c:pt idx="0">
                  <c:v>Mediane AMTT Brut Fixe</c:v>
                </c:pt>
                <c:pt idx="1">
                  <c:v>Le salaire le + élevé </c:v>
                </c:pt>
                <c:pt idx="2">
                  <c:v>Le salaire le - élevé </c:v>
                </c:pt>
                <c:pt idx="3">
                  <c:v>Etendue</c:v>
                </c:pt>
                <c:pt idx="5">
                  <c:v>Mediane AMTT Brut Total</c:v>
                </c:pt>
                <c:pt idx="6">
                  <c:v>Le salaire le + élevé</c:v>
                </c:pt>
                <c:pt idx="7">
                  <c:v>Le salaire le - élevé </c:v>
                </c:pt>
                <c:pt idx="8">
                  <c:v>Etendue</c:v>
                </c:pt>
              </c:strCache>
            </c:strRef>
          </c:cat>
          <c:val>
            <c:numRef>
              <c:f>'AMTT 2'!$D$103:$D$111</c:f>
              <c:numCache>
                <c:formatCode>#,##0</c:formatCode>
                <c:ptCount val="9"/>
                <c:pt idx="0">
                  <c:v>29810.071449999999</c:v>
                </c:pt>
                <c:pt idx="1">
                  <c:v>75063</c:v>
                </c:pt>
                <c:pt idx="2">
                  <c:v>17103.12</c:v>
                </c:pt>
                <c:pt idx="3" formatCode="0%">
                  <c:v>0.77214979417289487</c:v>
                </c:pt>
                <c:pt idx="5">
                  <c:v>34579.599999999999</c:v>
                </c:pt>
                <c:pt idx="6">
                  <c:v>80003</c:v>
                </c:pt>
                <c:pt idx="7">
                  <c:v>18023</c:v>
                </c:pt>
                <c:pt idx="8" formatCode="0%">
                  <c:v>0.77472094796445135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2-4C3E-8F61-6BD9C3D7C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36960"/>
        <c:axId val="159379460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2'!$C$103:$C$111</c:f>
              <c:strCache>
                <c:ptCount val="9"/>
                <c:pt idx="0">
                  <c:v>Mediane AMTT Brut Fixe</c:v>
                </c:pt>
                <c:pt idx="1">
                  <c:v>Le salaire le + élevé </c:v>
                </c:pt>
                <c:pt idx="2">
                  <c:v>Le salaire le - élevé </c:v>
                </c:pt>
                <c:pt idx="3">
                  <c:v>Etendue</c:v>
                </c:pt>
                <c:pt idx="5">
                  <c:v>Mediane AMTT Brut Total</c:v>
                </c:pt>
                <c:pt idx="6">
                  <c:v>Le salaire le + élevé</c:v>
                </c:pt>
                <c:pt idx="7">
                  <c:v>Le salaire le - élevé </c:v>
                </c:pt>
                <c:pt idx="8">
                  <c:v>Etendue</c:v>
                </c:pt>
              </c:strCache>
            </c:strRef>
          </c:cat>
          <c:val>
            <c:numRef>
              <c:f>'AMTT 2'!$E$103:$E$111</c:f>
              <c:numCache>
                <c:formatCode>0%</c:formatCode>
                <c:ptCount val="9"/>
                <c:pt idx="1">
                  <c:v>1.518041599662117</c:v>
                </c:pt>
                <c:pt idx="2">
                  <c:v>-0.42626370323577334</c:v>
                </c:pt>
                <c:pt idx="6">
                  <c:v>1.3135895152054968</c:v>
                </c:pt>
                <c:pt idx="7">
                  <c:v>-0.478796747215121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2-4C3E-8F61-6BD9C3D7C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35040"/>
        <c:axId val="1593789648"/>
      </c:lineChart>
      <c:catAx>
        <c:axId val="781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3794608"/>
        <c:crosses val="autoZero"/>
        <c:auto val="1"/>
        <c:lblAlgn val="ctr"/>
        <c:lblOffset val="100"/>
        <c:noMultiLvlLbl val="0"/>
      </c:catAx>
      <c:valAx>
        <c:axId val="15937946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136960"/>
        <c:crosses val="autoZero"/>
        <c:crossBetween val="between"/>
      </c:valAx>
      <c:valAx>
        <c:axId val="159378964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135040"/>
        <c:crosses val="max"/>
        <c:crossBetween val="between"/>
      </c:valAx>
      <c:catAx>
        <c:axId val="7813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93789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(2)'!$A$6:$B$6</c:f>
              <c:strCache>
                <c:ptCount val="2"/>
                <c:pt idx="0">
                  <c:v>SAKKA Wael</c:v>
                </c:pt>
                <c:pt idx="1">
                  <c:v>Responsable Logistique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13-4F8C-9DD2-EE200C2275A4}"/>
              </c:ext>
            </c:extLst>
          </c:dPt>
          <c:dPt>
            <c:idx val="1"/>
            <c:invertIfNegative val="0"/>
            <c:bubble3D val="0"/>
            <c:spPr>
              <a:solidFill>
                <a:srgbClr val="CAB4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13-4F8C-9DD2-EE200C227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(2)'!$C$5:$D$5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(2)'!$C$6:$D$6</c:f>
              <c:numCache>
                <c:formatCode>0%</c:formatCode>
                <c:ptCount val="2"/>
                <c:pt idx="0">
                  <c:v>-0.37044887218045108</c:v>
                </c:pt>
                <c:pt idx="1">
                  <c:v>-0.44669366763476293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3-4F8C-9DD2-EE200C227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2620080"/>
        <c:axId val="197082192"/>
      </c:barChart>
      <c:catAx>
        <c:axId val="159262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082192"/>
        <c:crosses val="autoZero"/>
        <c:auto val="1"/>
        <c:lblAlgn val="ctr"/>
        <c:lblOffset val="100"/>
        <c:noMultiLvlLbl val="0"/>
      </c:catAx>
      <c:valAx>
        <c:axId val="197082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262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(2)'!$B$9</c:f>
              <c:strCache>
                <c:ptCount val="1"/>
                <c:pt idx="0">
                  <c:v>ANDOLSI Soumaya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(2)'!$A$10:$A$11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(2)'!$B$10:$B$11</c:f>
              <c:numCache>
                <c:formatCode>0%</c:formatCode>
                <c:ptCount val="2"/>
                <c:pt idx="0">
                  <c:v>-0.35796766118665857</c:v>
                </c:pt>
                <c:pt idx="1">
                  <c:v>-0.52663584683693698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C-46AB-A48D-5768B9D3B636}"/>
            </c:ext>
          </c:extLst>
        </c:ser>
        <c:ser>
          <c:idx val="1"/>
          <c:order val="1"/>
          <c:tx>
            <c:strRef>
              <c:f>'AMTT Grade (2)'!$C$9</c:f>
              <c:strCache>
                <c:ptCount val="1"/>
                <c:pt idx="0">
                  <c:v>BEN RABIE  Hamza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(2)'!$A$10:$A$11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(2)'!$C$10:$C$11</c:f>
              <c:numCache>
                <c:formatCode>0%</c:formatCode>
                <c:ptCount val="2"/>
                <c:pt idx="0">
                  <c:v>-0.13964688757206545</c:v>
                </c:pt>
                <c:pt idx="1">
                  <c:v>-0.18852428237332564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C-46AB-A48D-5768B9D3B636}"/>
            </c:ext>
          </c:extLst>
        </c:ser>
        <c:ser>
          <c:idx val="2"/>
          <c:order val="2"/>
          <c:tx>
            <c:strRef>
              <c:f>'AMTT Grade (2)'!$D$9</c:f>
              <c:strCache>
                <c:ptCount val="1"/>
                <c:pt idx="0">
                  <c:v>TOBICH Mohamed Ali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(2)'!$A$10:$A$11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(2)'!$D$10:$D$11</c:f>
              <c:numCache>
                <c:formatCode>0%</c:formatCode>
                <c:ptCount val="2"/>
                <c:pt idx="0">
                  <c:v>7.285495888383009E-3</c:v>
                </c:pt>
                <c:pt idx="1">
                  <c:v>-5.4733361881977305E-2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C-46AB-A48D-5768B9D3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55936"/>
        <c:axId val="1319401024"/>
      </c:barChart>
      <c:catAx>
        <c:axId val="18765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9401024"/>
        <c:crosses val="autoZero"/>
        <c:auto val="1"/>
        <c:lblAlgn val="ctr"/>
        <c:lblOffset val="100"/>
        <c:noMultiLvlLbl val="0"/>
      </c:catAx>
      <c:valAx>
        <c:axId val="13194010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65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(2)'!$B$19</c:f>
              <c:strCache>
                <c:ptCount val="1"/>
                <c:pt idx="0">
                  <c:v>LANDOLSI  Montassar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(2)'!$A$20:$A$21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(2)'!$B$20:$B$21</c:f>
              <c:numCache>
                <c:formatCode>0%</c:formatCode>
                <c:ptCount val="2"/>
                <c:pt idx="0">
                  <c:v>-0.06</c:v>
                </c:pt>
                <c:pt idx="1">
                  <c:v>-0.13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B-46D3-8DB8-5B3155131E69}"/>
            </c:ext>
          </c:extLst>
        </c:ser>
        <c:ser>
          <c:idx val="1"/>
          <c:order val="1"/>
          <c:tx>
            <c:strRef>
              <c:f>'AMTT Grade (2)'!$C$19</c:f>
              <c:strCache>
                <c:ptCount val="1"/>
                <c:pt idx="0">
                  <c:v>JEBALI Rochdi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(2)'!$A$20:$A$21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(2)'!$C$20:$C$21</c:f>
              <c:numCache>
                <c:formatCode>0%</c:formatCode>
                <c:ptCount val="2"/>
                <c:pt idx="0">
                  <c:v>0.01</c:v>
                </c:pt>
                <c:pt idx="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B-46D3-8DB8-5B3155131E69}"/>
            </c:ext>
          </c:extLst>
        </c:ser>
        <c:ser>
          <c:idx val="2"/>
          <c:order val="2"/>
          <c:tx>
            <c:strRef>
              <c:f>'AMTT Grade (2)'!$D$19</c:f>
              <c:strCache>
                <c:ptCount val="1"/>
                <c:pt idx="0">
                  <c:v>HAJ SALAH Sami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(2)'!$A$20:$A$21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(2)'!$D$20:$D$21</c:f>
              <c:numCache>
                <c:formatCode>0%</c:formatCode>
                <c:ptCount val="2"/>
                <c:pt idx="0">
                  <c:v>0.3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BB-46D3-8DB8-5B3155131E69}"/>
            </c:ext>
          </c:extLst>
        </c:ser>
        <c:ser>
          <c:idx val="3"/>
          <c:order val="3"/>
          <c:tx>
            <c:strRef>
              <c:f>'AMTT Grade (2)'!$E$19</c:f>
              <c:strCache>
                <c:ptCount val="1"/>
                <c:pt idx="0">
                  <c:v>ARFAOUI Wahid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(2)'!$A$20:$A$21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(2)'!$E$20:$E$21</c:f>
              <c:numCache>
                <c:formatCode>0%</c:formatCode>
                <c:ptCount val="2"/>
                <c:pt idx="0">
                  <c:v>1.02</c:v>
                </c:pt>
                <c:pt idx="1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BB-46D3-8DB8-5B3155131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1143648"/>
        <c:axId val="1319400032"/>
      </c:barChart>
      <c:catAx>
        <c:axId val="149114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9400032"/>
        <c:crosses val="autoZero"/>
        <c:auto val="1"/>
        <c:lblAlgn val="ctr"/>
        <c:lblOffset val="100"/>
        <c:noMultiLvlLbl val="0"/>
      </c:catAx>
      <c:valAx>
        <c:axId val="1319400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114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'AMTT Grade (2)'!$B$24</c:f>
              <c:strCache>
                <c:ptCount val="1"/>
                <c:pt idx="0">
                  <c:v>Arfaoui Olfa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(2)'!$A$25:$A$26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(2)'!$B$25:$B$26</c:f>
              <c:numCache>
                <c:formatCode>0%</c:formatCode>
                <c:ptCount val="2"/>
                <c:pt idx="0">
                  <c:v>-0.27</c:v>
                </c:pt>
                <c:pt idx="1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5-4E9F-A209-09F4965FE569}"/>
            </c:ext>
          </c:extLst>
        </c:ser>
        <c:ser>
          <c:idx val="1"/>
          <c:order val="1"/>
          <c:tx>
            <c:strRef>
              <c:f>'AMTT Grade (2)'!$C$24</c:f>
              <c:strCache>
                <c:ptCount val="1"/>
                <c:pt idx="0">
                  <c:v>BEN SALEM Amel</c:v>
                </c:pt>
              </c:strCache>
            </c:strRef>
          </c:tx>
          <c:spPr>
            <a:solidFill>
              <a:srgbClr val="CAB4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(2)'!$A$25:$A$26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(2)'!$C$25:$C$26</c:f>
              <c:numCache>
                <c:formatCode>0%</c:formatCode>
                <c:ptCount val="2"/>
                <c:pt idx="0">
                  <c:v>-0.26</c:v>
                </c:pt>
                <c:pt idx="1">
                  <c:v>-0.25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5-4E9F-A209-09F4965FE569}"/>
            </c:ext>
          </c:extLst>
        </c:ser>
        <c:ser>
          <c:idx val="2"/>
          <c:order val="2"/>
          <c:tx>
            <c:strRef>
              <c:f>'AMTT Grade (2)'!$D$24</c:f>
              <c:strCache>
                <c:ptCount val="1"/>
                <c:pt idx="0">
                  <c:v>ZOUAOUI Faten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'AMTT Grade (2)'!$A$25:$A$26</c:f>
              <c:strCache>
                <c:ptCount val="2"/>
                <c:pt idx="0">
                  <c:v>Brut Fixe</c:v>
                </c:pt>
                <c:pt idx="1">
                  <c:v>Brut Total</c:v>
                </c:pt>
              </c:strCache>
            </c:strRef>
          </c:cat>
          <c:val>
            <c:numRef>
              <c:f>'AMTT Grade (2)'!$D$25:$D$26</c:f>
              <c:numCache>
                <c:formatCode>0%</c:formatCode>
                <c:ptCount val="2"/>
                <c:pt idx="0">
                  <c:v>-0.2</c:v>
                </c:pt>
                <c:pt idx="1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5-4E9F-A209-09F4965F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50944"/>
        <c:axId val="185502784"/>
      </c:barChart>
      <c:catAx>
        <c:axId val="1922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502784"/>
        <c:crosses val="autoZero"/>
        <c:auto val="1"/>
        <c:lblAlgn val="ctr"/>
        <c:lblOffset val="100"/>
        <c:noMultiLvlLbl val="0"/>
      </c:catAx>
      <c:valAx>
        <c:axId val="185502784"/>
        <c:scaling>
          <c:orientation val="minMax"/>
          <c:max val="0.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5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938212</xdr:colOff>
      <xdr:row>70</xdr:row>
      <xdr:rowOff>152400</xdr:rowOff>
    </xdr:from>
    <xdr:to>
      <xdr:col>12</xdr:col>
      <xdr:colOff>316706</xdr:colOff>
      <xdr:row>84</xdr:row>
      <xdr:rowOff>102394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916101</xdr:colOff>
      <xdr:row>85</xdr:row>
      <xdr:rowOff>25967</xdr:rowOff>
    </xdr:from>
    <xdr:to>
      <xdr:col>12</xdr:col>
      <xdr:colOff>422841</xdr:colOff>
      <xdr:row>98</xdr:row>
      <xdr:rowOff>35491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131364</xdr:colOff>
      <xdr:row>36</xdr:row>
      <xdr:rowOff>32637</xdr:rowOff>
    </xdr:from>
    <xdr:to>
      <xdr:col>11</xdr:col>
      <xdr:colOff>389597</xdr:colOff>
      <xdr:row>52</xdr:row>
      <xdr:rowOff>136515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414995</xdr:colOff>
      <xdr:row>55</xdr:row>
      <xdr:rowOff>54130</xdr:rowOff>
    </xdr:from>
    <xdr:to>
      <xdr:col>10</xdr:col>
      <xdr:colOff>822913</xdr:colOff>
      <xdr:row>70</xdr:row>
      <xdr:rowOff>39947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666750</xdr:colOff>
      <xdr:row>100</xdr:row>
      <xdr:rowOff>86915</xdr:rowOff>
    </xdr:from>
    <xdr:to>
      <xdr:col>11</xdr:col>
      <xdr:colOff>178594</xdr:colOff>
      <xdr:row>118</xdr:row>
      <xdr:rowOff>44053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309A28-0C8B-9704-4395-515EDA568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21167</xdr:colOff>
      <xdr:row>2</xdr:row>
      <xdr:rowOff>4233</xdr:rowOff>
    </xdr:from>
    <xdr:to>
      <xdr:col>13</xdr:col>
      <xdr:colOff>550334</xdr:colOff>
      <xdr:row>7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DC8F416-3A41-EA12-7BF4-CD065D0F6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7</xdr:row>
      <xdr:rowOff>105833</xdr:rowOff>
    </xdr:from>
    <xdr:to>
      <xdr:col>15</xdr:col>
      <xdr:colOff>285750</xdr:colOff>
      <xdr:row>12</xdr:row>
      <xdr:rowOff>455083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795FBEF-0196-FBFE-8102-178DA00FA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285750</xdr:colOff>
      <xdr:row>12</xdr:row>
      <xdr:rowOff>480483</xdr:rowOff>
    </xdr:from>
    <xdr:to>
      <xdr:col>13</xdr:col>
      <xdr:colOff>560917</xdr:colOff>
      <xdr:row>22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B8322EAA-B1D3-726C-1714-57B11349A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275166</xdr:colOff>
      <xdr:row>22</xdr:row>
      <xdr:rowOff>0</xdr:rowOff>
    </xdr:from>
    <xdr:to>
      <xdr:col>13</xdr:col>
      <xdr:colOff>550333</xdr:colOff>
      <xdr:row>28</xdr:row>
      <xdr:rowOff>38100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82B722A-7717-01F7-69D3-07B899EA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507999</xdr:colOff>
      <xdr:row>27</xdr:row>
      <xdr:rowOff>618066</xdr:rowOff>
    </xdr:from>
    <xdr:to>
      <xdr:col>13</xdr:col>
      <xdr:colOff>52916</xdr:colOff>
      <xdr:row>32</xdr:row>
      <xdr:rowOff>52916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417DCA50-517D-6773-A6FB-C7A72625F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190499</xdr:colOff>
      <xdr:row>32</xdr:row>
      <xdr:rowOff>148167</xdr:rowOff>
    </xdr:from>
    <xdr:to>
      <xdr:col>15</xdr:col>
      <xdr:colOff>285749</xdr:colOff>
      <xdr:row>37</xdr:row>
      <xdr:rowOff>21166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ADBC231-C1AF-6BC4-8B0B-D9BC6215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433916</xdr:colOff>
      <xdr:row>37</xdr:row>
      <xdr:rowOff>126999</xdr:rowOff>
    </xdr:from>
    <xdr:to>
      <xdr:col>14</xdr:col>
      <xdr:colOff>0</xdr:colOff>
      <xdr:row>42</xdr:row>
      <xdr:rowOff>80433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54A4B3F5-C5B0-E6D0-A58D-A3C581020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423332</xdr:colOff>
      <xdr:row>42</xdr:row>
      <xdr:rowOff>0</xdr:rowOff>
    </xdr:from>
    <xdr:to>
      <xdr:col>14</xdr:col>
      <xdr:colOff>529166</xdr:colOff>
      <xdr:row>47</xdr:row>
      <xdr:rowOff>179917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99CEABA6-C36E-0AEA-1E5D-3A3ECFEA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603250</xdr:colOff>
      <xdr:row>48</xdr:row>
      <xdr:rowOff>57150</xdr:rowOff>
    </xdr:from>
    <xdr:to>
      <xdr:col>14</xdr:col>
      <xdr:colOff>359833</xdr:colOff>
      <xdr:row>54</xdr:row>
      <xdr:rowOff>10583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7D1EDE2A-B2F8-431F-179D-647F7DDC1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296333</xdr:colOff>
      <xdr:row>54</xdr:row>
      <xdr:rowOff>152400</xdr:rowOff>
    </xdr:from>
    <xdr:to>
      <xdr:col>15</xdr:col>
      <xdr:colOff>380999</xdr:colOff>
      <xdr:row>64</xdr:row>
      <xdr:rowOff>444500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BB2333A1-F50D-E703-A013-2C8410D12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582083</xdr:colOff>
      <xdr:row>64</xdr:row>
      <xdr:rowOff>618066</xdr:rowOff>
    </xdr:from>
    <xdr:to>
      <xdr:col>14</xdr:col>
      <xdr:colOff>508000</xdr:colOff>
      <xdr:row>72</xdr:row>
      <xdr:rowOff>116417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C9D79F45-8AEC-4466-F777-25FF8205E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328082</xdr:colOff>
      <xdr:row>71</xdr:row>
      <xdr:rowOff>57150</xdr:rowOff>
    </xdr:from>
    <xdr:to>
      <xdr:col>6</xdr:col>
      <xdr:colOff>317499</xdr:colOff>
      <xdr:row>83</xdr:row>
      <xdr:rowOff>52917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BCFBD29F-33D7-6640-2C9D-840C479C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nqu&#234;te%20Salariale%202022/2022/Meninx/Workbook%202022%20-%20VF/Workbook%202022%20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finitions for Data Elements"/>
      <sheetName val="Contact Data"/>
      <sheetName val="Organization Data"/>
      <sheetName val="Incumbent Data"/>
      <sheetName val="Country Codes"/>
      <sheetName val="Industry Groups"/>
      <sheetName val="PickLis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">
          <cell r="F1" t="str">
            <v>01 [January]</v>
          </cell>
          <cell r="G1" t="str">
            <v>AFG [Afghanistan]</v>
          </cell>
          <cell r="H1" t="str">
            <v>1010 [Aerospace and Defense]</v>
          </cell>
          <cell r="L1" t="str">
            <v>Y [Single/Related Industries]</v>
          </cell>
          <cell r="T1" t="str">
            <v>1010 [Aerospace and Defense]</v>
          </cell>
          <cell r="V1" t="str">
            <v>A [Under 90]</v>
          </cell>
          <cell r="W1" t="str">
            <v>ALL [Albanian Lek]</v>
          </cell>
          <cell r="X1" t="str">
            <v>A [Under 75M USD]</v>
          </cell>
          <cell r="Y1" t="str">
            <v>1010 [Aerospace and Defense]</v>
          </cell>
          <cell r="Z1" t="str">
            <v>A [Under 75M USD]</v>
          </cell>
          <cell r="AA1" t="str">
            <v>A [Under 90]</v>
          </cell>
          <cell r="AB1" t="str">
            <v>AFG [Afghanistan]</v>
          </cell>
          <cell r="AC1" t="str">
            <v>C [Organization has a Commission plan]</v>
          </cell>
          <cell r="AG1" t="str">
            <v>S [Single]</v>
          </cell>
          <cell r="AH1" t="str">
            <v>Y [The organization controls the full value chain of activities]</v>
          </cell>
          <cell r="AI1" t="str">
            <v>Y [Single/Related Industries]</v>
          </cell>
          <cell r="AJ1" t="str">
            <v>S [Single]</v>
          </cell>
          <cell r="AP1" t="str">
            <v>Y [Yes]</v>
          </cell>
        </row>
        <row r="2">
          <cell r="F2" t="str">
            <v>02 [February]</v>
          </cell>
          <cell r="G2" t="str">
            <v>ALB [Albania]</v>
          </cell>
          <cell r="H2" t="str">
            <v>1110 [Computers]</v>
          </cell>
          <cell r="L2" t="str">
            <v>N [Multiple/Diverse Industries]</v>
          </cell>
          <cell r="T2" t="str">
            <v>1110 [Computers]</v>
          </cell>
          <cell r="V2" t="str">
            <v>B [90 to 240]</v>
          </cell>
          <cell r="W2" t="str">
            <v>DZD [Algerian Dinar]</v>
          </cell>
          <cell r="X2" t="str">
            <v>B [75M to 150M USD]</v>
          </cell>
          <cell r="Y2" t="str">
            <v>1110 [Computers]</v>
          </cell>
          <cell r="Z2" t="str">
            <v>B [75M to 150M USD]</v>
          </cell>
          <cell r="AA2" t="str">
            <v>B [90 to 240]</v>
          </cell>
          <cell r="AB2" t="str">
            <v>ALB [Albania]</v>
          </cell>
          <cell r="AC2" t="str">
            <v>G [Organization has a Goal-Based Sales Incentive Plan]</v>
          </cell>
          <cell r="AG2" t="str">
            <v>M [Multi-Country]</v>
          </cell>
          <cell r="AH2" t="str">
            <v>N [The organization does not control the full value chain of activities]</v>
          </cell>
          <cell r="AI2" t="str">
            <v>N [Multiple/Diverse Industries]</v>
          </cell>
          <cell r="AJ2" t="str">
            <v>M [Multi-Country]</v>
          </cell>
          <cell r="AP2" t="str">
            <v>N [No]</v>
          </cell>
        </row>
        <row r="3">
          <cell r="F3" t="str">
            <v>03 [March]</v>
          </cell>
          <cell r="G3" t="str">
            <v>DZA [Algeria]</v>
          </cell>
          <cell r="H3" t="str">
            <v>1120 [Mobile Computing Devices]</v>
          </cell>
          <cell r="T3" t="str">
            <v>1120 [Mobile Computing Devices]</v>
          </cell>
          <cell r="V3" t="str">
            <v>C [240 to 620]</v>
          </cell>
          <cell r="W3" t="str">
            <v>AOA [Angola Kwanza]</v>
          </cell>
          <cell r="X3" t="str">
            <v>C [150M to 500M USD]</v>
          </cell>
          <cell r="Y3" t="str">
            <v>1120 [Mobile Computing Devices]</v>
          </cell>
          <cell r="Z3" t="str">
            <v>C [150M to 500M USD]</v>
          </cell>
          <cell r="AA3" t="str">
            <v>C [240 to 620]</v>
          </cell>
          <cell r="AB3" t="str">
            <v>DZA [Algeria]</v>
          </cell>
          <cell r="AC3" t="str">
            <v>B [Organization has both a Commission and Goal-Based Sales Incentive Plan]</v>
          </cell>
          <cell r="AG3" t="str">
            <v>R [Regional]</v>
          </cell>
          <cell r="AJ3" t="str">
            <v>R [Regional]</v>
          </cell>
        </row>
        <row r="4">
          <cell r="F4" t="str">
            <v>04 [April]</v>
          </cell>
          <cell r="G4" t="str">
            <v>AND [Andorra]</v>
          </cell>
          <cell r="H4" t="str">
            <v>1130 [Office Equipment]</v>
          </cell>
          <cell r="T4" t="str">
            <v>1130 [Office Equipment]</v>
          </cell>
          <cell r="V4" t="str">
            <v>D [620 to 1,600]</v>
          </cell>
          <cell r="W4" t="str">
            <v>ARS [Argentine Peso]</v>
          </cell>
          <cell r="X4" t="str">
            <v>D [500M to 1BN USD]</v>
          </cell>
          <cell r="Y4" t="str">
            <v>1130 [Office Equipment]</v>
          </cell>
          <cell r="Z4" t="str">
            <v>D [500M to 1BN USD]</v>
          </cell>
          <cell r="AA4" t="str">
            <v>D [620 to 1,600]</v>
          </cell>
          <cell r="AB4" t="str">
            <v>AND [Andorra]</v>
          </cell>
          <cell r="AC4" t="str">
            <v>N [No Sales Incentive plan]</v>
          </cell>
          <cell r="AG4" t="str">
            <v>G [Global]</v>
          </cell>
          <cell r="AJ4" t="str">
            <v>G [Global]</v>
          </cell>
        </row>
        <row r="5">
          <cell r="F5" t="str">
            <v>05 [May]</v>
          </cell>
          <cell r="G5" t="str">
            <v>AGO [Angola]</v>
          </cell>
          <cell r="H5" t="str">
            <v>1210 [Building Materials (Stone, Clay and Concrete)]</v>
          </cell>
          <cell r="T5" t="str">
            <v>1210 [Building Materials (Stone, Clay and Concrete)]</v>
          </cell>
          <cell r="V5" t="str">
            <v>E [1,600 to 4,100]</v>
          </cell>
          <cell r="W5" t="str">
            <v>AMD [Armenian Dram]</v>
          </cell>
          <cell r="X5" t="str">
            <v>E [1BN to 2BN USD]</v>
          </cell>
          <cell r="Y5" t="str">
            <v>1210 [Building Materials (Stone, Clay and Concrete)]</v>
          </cell>
          <cell r="Z5" t="str">
            <v>E [1BN to 2BN USD]</v>
          </cell>
          <cell r="AA5" t="str">
            <v>E [1,600 to 4,100]</v>
          </cell>
          <cell r="AB5" t="str">
            <v>AGO [Angola]</v>
          </cell>
        </row>
        <row r="6">
          <cell r="F6" t="str">
            <v>06 [June]</v>
          </cell>
          <cell r="G6" t="str">
            <v>AIA [Anguilla]</v>
          </cell>
          <cell r="H6" t="str">
            <v>1220 [Ceramics and Pottery]</v>
          </cell>
          <cell r="T6" t="str">
            <v>1220 [Ceramics and Pottery]</v>
          </cell>
          <cell r="V6" t="str">
            <v>F [4,100 to 10,600]</v>
          </cell>
          <cell r="W6" t="str">
            <v>AUD [Australian Dollar]</v>
          </cell>
          <cell r="X6" t="str">
            <v>F [2BN to 5BN USD]</v>
          </cell>
          <cell r="Y6" t="str">
            <v>1220 [Ceramics and Pottery]</v>
          </cell>
          <cell r="Z6" t="str">
            <v>F [2BN to 5BN USD]</v>
          </cell>
          <cell r="AA6" t="str">
            <v>F [4,100 to 10,600]</v>
          </cell>
          <cell r="AB6" t="str">
            <v>AIA [Anguilla]</v>
          </cell>
        </row>
        <row r="7">
          <cell r="F7" t="str">
            <v>07 [July]</v>
          </cell>
          <cell r="G7" t="str">
            <v>ARG [Argentina]</v>
          </cell>
          <cell r="H7" t="str">
            <v>1230 [Furniture and Fixtures]</v>
          </cell>
          <cell r="T7" t="str">
            <v>1230 [Furniture and Fixtures]</v>
          </cell>
          <cell r="V7" t="str">
            <v>G [10,600 to 27,500]</v>
          </cell>
          <cell r="W7" t="str">
            <v>AZN [Azerbaijan New Manat]</v>
          </cell>
          <cell r="X7" t="str">
            <v>G [5BN to 10BN USD]</v>
          </cell>
          <cell r="Y7" t="str">
            <v>1230 [Furniture and Fixtures]</v>
          </cell>
          <cell r="Z7" t="str">
            <v>G [5BN to 10BN USD]</v>
          </cell>
          <cell r="AA7" t="str">
            <v>G [10,600 to 27,500]</v>
          </cell>
          <cell r="AB7" t="str">
            <v>ARG [Argentina]</v>
          </cell>
        </row>
        <row r="8">
          <cell r="F8" t="str">
            <v>08 [August]</v>
          </cell>
          <cell r="G8" t="str">
            <v>ARM [Armenia]</v>
          </cell>
          <cell r="H8" t="str">
            <v>1240 [Glass and Allied Products]</v>
          </cell>
          <cell r="T8" t="str">
            <v>1240 [Glass and Allied Products]</v>
          </cell>
          <cell r="V8" t="str">
            <v>H [27,500 to 75,000]</v>
          </cell>
          <cell r="W8" t="str">
            <v>BHD [Bahraini Dinar]</v>
          </cell>
          <cell r="X8" t="str">
            <v>H [10BN to 50BN USD]</v>
          </cell>
          <cell r="Y8" t="str">
            <v>1240 [Glass and Allied Products]</v>
          </cell>
          <cell r="Z8" t="str">
            <v>H [10BN to 50BN USD]</v>
          </cell>
          <cell r="AA8" t="str">
            <v>H [27,500 to 75,000]</v>
          </cell>
          <cell r="AB8" t="str">
            <v>ARM [Armenia]</v>
          </cell>
        </row>
        <row r="9">
          <cell r="F9" t="str">
            <v>09 [September]</v>
          </cell>
          <cell r="G9" t="str">
            <v>ABW [Aruba]</v>
          </cell>
          <cell r="H9" t="str">
            <v>1250 [Household Appliances and Consumer Electronics]</v>
          </cell>
          <cell r="T9" t="str">
            <v>1250 [Household Appliances and Consumer Electronics]</v>
          </cell>
          <cell r="V9" t="str">
            <v>I [75,000 to 200,000]</v>
          </cell>
          <cell r="W9" t="str">
            <v>BDT [Bangladesh Taka]</v>
          </cell>
          <cell r="X9" t="str">
            <v>I [50BN to 100BN USD]</v>
          </cell>
          <cell r="Y9" t="str">
            <v>1250 [Household Appliances and Consumer Electronics]</v>
          </cell>
          <cell r="Z9" t="str">
            <v>I [50BN to 100BN USD]</v>
          </cell>
          <cell r="AA9" t="str">
            <v>I [75,000 to 200,000]</v>
          </cell>
          <cell r="AB9" t="str">
            <v>ABW [Aruba]</v>
          </cell>
        </row>
        <row r="10">
          <cell r="F10" t="str">
            <v>10 [October]</v>
          </cell>
          <cell r="G10" t="str">
            <v>AUS [Australia]</v>
          </cell>
          <cell r="H10" t="str">
            <v>1260 [Precision Instruments (Including Watches, Photographic and Optical Instruments)]</v>
          </cell>
          <cell r="T10" t="str">
            <v>1260 [Precision Instruments (Including Watches, Photographic and Optical Instruments)]</v>
          </cell>
          <cell r="V10" t="str">
            <v>J [Greater than 200,000]</v>
          </cell>
          <cell r="W10" t="str">
            <v>BYN [Belarusian Ruble]</v>
          </cell>
          <cell r="X10" t="str">
            <v>J [Greater than 100BN USD]</v>
          </cell>
          <cell r="Y10" t="str">
            <v>1260 [Precision Instruments (Including Watches, Photographic and Optical Instruments)]</v>
          </cell>
          <cell r="Z10" t="str">
            <v>J [Greater than 100BN USD]</v>
          </cell>
          <cell r="AA10" t="str">
            <v>J [Greater than 200,000]</v>
          </cell>
          <cell r="AB10" t="str">
            <v>AUS [Australia]</v>
          </cell>
        </row>
        <row r="11">
          <cell r="F11" t="str">
            <v>11 [November]</v>
          </cell>
          <cell r="G11" t="str">
            <v>AUT [Austria]</v>
          </cell>
          <cell r="H11" t="str">
            <v>1270 [Tools, Cutlery and Hardware]</v>
          </cell>
          <cell r="T11" t="str">
            <v>1270 [Tools, Cutlery and Hardware]</v>
          </cell>
          <cell r="W11" t="str">
            <v>BMD [Bermuda Dollar]</v>
          </cell>
          <cell r="Y11" t="str">
            <v>1270 [Tools, Cutlery and Hardware]</v>
          </cell>
          <cell r="AB11" t="str">
            <v>AUT [Austria]</v>
          </cell>
        </row>
        <row r="12">
          <cell r="F12" t="str">
            <v>12 [December]</v>
          </cell>
          <cell r="G12" t="str">
            <v>AZE [Azerbaijan]</v>
          </cell>
          <cell r="H12" t="str">
            <v>1299 [Other Durable Goods - Not Classified Elsewhere]</v>
          </cell>
          <cell r="T12" t="str">
            <v>1299 [Other Durable Goods - Not Classified Elsewhere]</v>
          </cell>
          <cell r="W12" t="str">
            <v>BOB [Bolivia Boliviano]</v>
          </cell>
          <cell r="Y12" t="str">
            <v>1299 [Other Durable Goods - Not Classified Elsewhere]</v>
          </cell>
          <cell r="AB12" t="str">
            <v>AZE [Azerbaijan]</v>
          </cell>
        </row>
        <row r="13">
          <cell r="F13" t="str">
            <v>RR [Rolling Review Date]</v>
          </cell>
          <cell r="G13" t="str">
            <v>BHS [Bahamas]</v>
          </cell>
          <cell r="H13" t="str">
            <v>1310 [Electrical Equipment and Supplies]</v>
          </cell>
          <cell r="T13" t="str">
            <v>1310 [Electrical Equipment and Supplies]</v>
          </cell>
          <cell r="W13" t="str">
            <v>BAM [Bosnia and Herzegovina Convertible Marka]</v>
          </cell>
          <cell r="Y13" t="str">
            <v>1310 [Electrical Equipment and Supplies]</v>
          </cell>
          <cell r="AB13" t="str">
            <v>BHS [Bahamas]</v>
          </cell>
        </row>
        <row r="14">
          <cell r="G14" t="str">
            <v>BHR [Bahrain]</v>
          </cell>
          <cell r="H14" t="str">
            <v>1320 [Electronic Components]</v>
          </cell>
          <cell r="T14" t="str">
            <v>1320 [Electronic Components]</v>
          </cell>
          <cell r="W14" t="str">
            <v>BWP [Botswana Pula]</v>
          </cell>
          <cell r="Y14" t="str">
            <v>1320 [Electronic Components]</v>
          </cell>
          <cell r="AB14" t="str">
            <v>BHR [Bahrain]</v>
          </cell>
        </row>
        <row r="15">
          <cell r="G15" t="str">
            <v>BGD [Bangladesh]</v>
          </cell>
          <cell r="H15" t="str">
            <v>1330 [Instruments and Test Equipment]</v>
          </cell>
          <cell r="T15" t="str">
            <v>1330 [Instruments and Test Equipment]</v>
          </cell>
          <cell r="W15" t="str">
            <v>BRL [Brazilian Real]</v>
          </cell>
          <cell r="Y15" t="str">
            <v>1330 [Instruments and Test Equipment]</v>
          </cell>
          <cell r="AB15" t="str">
            <v>BGD [Bangladesh]</v>
          </cell>
        </row>
        <row r="16">
          <cell r="G16" t="str">
            <v>BRB [Barbados]</v>
          </cell>
          <cell r="H16" t="str">
            <v>1410 [Lumber and Wood Products]</v>
          </cell>
          <cell r="T16" t="str">
            <v>1410 [Lumber and Wood Products]</v>
          </cell>
          <cell r="W16" t="str">
            <v>BND [Brunei Darussalam Dollar]</v>
          </cell>
          <cell r="Y16" t="str">
            <v>1410 [Lumber and Wood Products]</v>
          </cell>
          <cell r="AB16" t="str">
            <v>BRB [Barbados]</v>
          </cell>
        </row>
        <row r="17">
          <cell r="G17" t="str">
            <v>BLR [Belarus]</v>
          </cell>
          <cell r="H17" t="str">
            <v>1420 [Paper and Allied Products]</v>
          </cell>
          <cell r="T17" t="str">
            <v>1420 [Paper and Allied Products]</v>
          </cell>
          <cell r="W17" t="str">
            <v>BGN [Bulgarian Lev]</v>
          </cell>
          <cell r="Y17" t="str">
            <v>1420 [Paper and Allied Products]</v>
          </cell>
          <cell r="AB17" t="str">
            <v>BLR [Belarus]</v>
          </cell>
        </row>
        <row r="18">
          <cell r="G18" t="str">
            <v>BEL [Belgium]</v>
          </cell>
          <cell r="H18" t="str">
            <v>1510 [Building Materials]</v>
          </cell>
          <cell r="T18" t="str">
            <v>1510 [Building Materials]</v>
          </cell>
          <cell r="W18" t="str">
            <v>BIF [Burundi Franc]</v>
          </cell>
          <cell r="Y18" t="str">
            <v>1510 [Building Materials]</v>
          </cell>
          <cell r="AB18" t="str">
            <v>BEL [Belgium]</v>
          </cell>
        </row>
        <row r="19">
          <cell r="G19" t="str">
            <v>BLZ [Belize]</v>
          </cell>
          <cell r="H19" t="str">
            <v>1520 [Heavy Fabricated Products]</v>
          </cell>
          <cell r="T19" t="str">
            <v>1520 [Heavy Fabricated Products]</v>
          </cell>
          <cell r="W19" t="str">
            <v>XOF [CFA Franc BCEAO]</v>
          </cell>
          <cell r="Y19" t="str">
            <v>1520 [Heavy Fabricated Products]</v>
          </cell>
          <cell r="AB19" t="str">
            <v>BEN [Benin]</v>
          </cell>
        </row>
        <row r="20">
          <cell r="G20" t="str">
            <v>BEN [Benin]</v>
          </cell>
          <cell r="H20" t="str">
            <v>1530 [Heavy Machinery]</v>
          </cell>
          <cell r="T20" t="str">
            <v>1530 [Heavy Machinery]</v>
          </cell>
          <cell r="W20" t="str">
            <v>XAF [CFA Franc BEAC]</v>
          </cell>
          <cell r="Y20" t="str">
            <v>1530 [Heavy Machinery]</v>
          </cell>
          <cell r="AB20" t="str">
            <v>BMU [Bermuda]</v>
          </cell>
        </row>
        <row r="21">
          <cell r="G21" t="str">
            <v>BMU [Bermuda]</v>
          </cell>
          <cell r="H21" t="str">
            <v>1540 [Light Fabricated Products]</v>
          </cell>
          <cell r="T21" t="str">
            <v>1540 [Light Fabricated Products]</v>
          </cell>
          <cell r="W21" t="str">
            <v>KHR [Cambodia Riel]</v>
          </cell>
          <cell r="Y21" t="str">
            <v>1540 [Light Fabricated Products]</v>
          </cell>
          <cell r="AB21" t="str">
            <v>BLZ [Belize]</v>
          </cell>
        </row>
        <row r="22">
          <cell r="G22" t="str">
            <v>BOL [Bolivia]</v>
          </cell>
          <cell r="H22" t="str">
            <v>1550 [Light Machinery]</v>
          </cell>
          <cell r="T22" t="str">
            <v>1550 [Light Machinery]</v>
          </cell>
          <cell r="W22" t="str">
            <v>CAD [Canadian Dollar]</v>
          </cell>
          <cell r="Y22" t="str">
            <v>1550 [Light Machinery]</v>
          </cell>
          <cell r="AB22" t="str">
            <v>BOL [Bolivia]</v>
          </cell>
        </row>
        <row r="23">
          <cell r="G23" t="str">
            <v>BES [Bonaire, Sint Eustatius and Saba]</v>
          </cell>
          <cell r="H23" t="str">
            <v>1560 [Robotics and Automation]</v>
          </cell>
          <cell r="T23" t="str">
            <v>1560 [Robotics and Automation]</v>
          </cell>
          <cell r="W23" t="str">
            <v>CLP [Chilean Peso]</v>
          </cell>
          <cell r="Y23" t="str">
            <v>1560 [Robotics and Automation]</v>
          </cell>
          <cell r="AB23" t="str">
            <v>BES [Bonaire, Sint Eustatius and Saba]</v>
          </cell>
        </row>
        <row r="24">
          <cell r="G24" t="str">
            <v>BIH [Bosnia-Herzegovina]</v>
          </cell>
          <cell r="H24" t="str">
            <v>1610 [Diagnostic, Analytical and Biotech Instrumentation]</v>
          </cell>
          <cell r="T24" t="str">
            <v>1610 [Diagnostic, Analytical and Biotech Instrumentation]</v>
          </cell>
          <cell r="W24" t="str">
            <v>CNY [China Yuan Renminbi]</v>
          </cell>
          <cell r="Y24" t="str">
            <v>1610 [Diagnostic, Analytical and Biotech Instrumentation]</v>
          </cell>
          <cell r="AB24" t="str">
            <v>BIH [Bosnia-Herzegovina]</v>
          </cell>
        </row>
        <row r="25">
          <cell r="G25" t="str">
            <v>BWA [Botswana]</v>
          </cell>
          <cell r="H25" t="str">
            <v>1620 [Medical Devices and Technology]</v>
          </cell>
          <cell r="T25" t="str">
            <v>1620 [Medical Devices and Technology]</v>
          </cell>
          <cell r="W25" t="str">
            <v>COP [Colombian Peso]</v>
          </cell>
          <cell r="Y25" t="str">
            <v>1620 [Medical Devices and Technology]</v>
          </cell>
          <cell r="AB25" t="str">
            <v>BWA [Botswana]</v>
          </cell>
        </row>
        <row r="26">
          <cell r="G26" t="str">
            <v>BRA [Brazil]</v>
          </cell>
          <cell r="H26" t="str">
            <v>1710 [Coal Mining]</v>
          </cell>
          <cell r="T26" t="str">
            <v>1710 [Coal Mining]</v>
          </cell>
          <cell r="W26" t="str">
            <v>CDF [Congolese Franc]</v>
          </cell>
          <cell r="Y26" t="str">
            <v>1710 [Coal Mining]</v>
          </cell>
          <cell r="AB26" t="str">
            <v>BRA [Brazil]</v>
          </cell>
        </row>
        <row r="27">
          <cell r="G27" t="str">
            <v>BRN [Brunei]</v>
          </cell>
          <cell r="H27" t="str">
            <v>1720 [Iron and Steel Producers]</v>
          </cell>
          <cell r="T27" t="str">
            <v>1720 [Iron and Steel Producers]</v>
          </cell>
          <cell r="W27" t="str">
            <v>CRC [Costa Rican Colon]</v>
          </cell>
          <cell r="Y27" t="str">
            <v>1720 [Iron and Steel Producers]</v>
          </cell>
          <cell r="AB27" t="str">
            <v>BRN [Brunei]</v>
          </cell>
        </row>
        <row r="28">
          <cell r="G28" t="str">
            <v>BGR [Bulgaria]</v>
          </cell>
          <cell r="H28" t="str">
            <v>1730 [Mining (Excluding Coal)]</v>
          </cell>
          <cell r="T28" t="str">
            <v>1730 [Mining (Excluding Coal)]</v>
          </cell>
          <cell r="W28" t="str">
            <v>HRK [Croatian Kuna]</v>
          </cell>
          <cell r="Y28" t="str">
            <v>1730 [Mining (Excluding Coal)]</v>
          </cell>
          <cell r="AB28" t="str">
            <v>BGR [Bulgaria]</v>
          </cell>
        </row>
        <row r="29">
          <cell r="G29" t="str">
            <v>BFA [Burkina Faso]</v>
          </cell>
          <cell r="H29" t="str">
            <v>1740 [Nonferrous Metals Producers]</v>
          </cell>
          <cell r="T29" t="str">
            <v>1740 [Nonferrous Metals Producers]</v>
          </cell>
          <cell r="W29" t="str">
            <v>CZK [Czech Republic Koruna]</v>
          </cell>
          <cell r="Y29" t="str">
            <v>1740 [Nonferrous Metals Producers]</v>
          </cell>
          <cell r="AB29" t="str">
            <v>BDI [Burundi]</v>
          </cell>
        </row>
        <row r="30">
          <cell r="G30" t="str">
            <v>BDI [Burundi]</v>
          </cell>
          <cell r="H30" t="str">
            <v>1810 [Automobiles and Trucks]</v>
          </cell>
          <cell r="T30" t="str">
            <v>1810 [Automobiles and Trucks]</v>
          </cell>
          <cell r="W30" t="str">
            <v>DKK [Danish Krone]</v>
          </cell>
          <cell r="Y30" t="str">
            <v>1810 [Automobiles and Trucks]</v>
          </cell>
          <cell r="AB30" t="str">
            <v>BFA [Burkina Faso]</v>
          </cell>
        </row>
        <row r="31">
          <cell r="G31" t="str">
            <v>KHM [Cambodia]</v>
          </cell>
          <cell r="H31" t="str">
            <v>1820 [Automotive Parts and Accessories (Excluding Tires)]</v>
          </cell>
          <cell r="T31" t="str">
            <v>1820 [Automotive Parts and Accessories (Excluding Tires)]</v>
          </cell>
          <cell r="W31" t="str">
            <v>DOP [Dominican Republic Peso]</v>
          </cell>
          <cell r="Y31" t="str">
            <v>1820 [Automotive Parts and Accessories (Excluding Tires)]</v>
          </cell>
          <cell r="AB31" t="str">
            <v>KHM [Cambodia]</v>
          </cell>
        </row>
        <row r="32">
          <cell r="G32" t="str">
            <v>CMR [Cameroon]</v>
          </cell>
          <cell r="H32" t="str">
            <v>1830 [Construction, Farming and Other Transportation Equipment]</v>
          </cell>
          <cell r="T32" t="str">
            <v>1830 [Construction, Farming and Other Transportation Equipment]</v>
          </cell>
          <cell r="W32" t="str">
            <v>EGP [Egyptian Pound]</v>
          </cell>
          <cell r="Y32" t="str">
            <v>1830 [Construction, Farming and Other Transportation Equipment]</v>
          </cell>
          <cell r="AB32" t="str">
            <v>CMR [Cameroon]</v>
          </cell>
        </row>
        <row r="33">
          <cell r="G33" t="str">
            <v>CAN [Canada]</v>
          </cell>
          <cell r="H33" t="str">
            <v>1840 [Railway and Marine]</v>
          </cell>
          <cell r="T33" t="str">
            <v>1840 [Railway and Marine]</v>
          </cell>
          <cell r="W33" t="str">
            <v>SVC [El Salvador Colon]</v>
          </cell>
          <cell r="Y33" t="str">
            <v>1840 [Railway and Marine]</v>
          </cell>
          <cell r="AB33" t="str">
            <v>CAN [Canada]</v>
          </cell>
        </row>
        <row r="34">
          <cell r="G34" t="str">
            <v>CAF [Central African Republic]</v>
          </cell>
          <cell r="H34" t="str">
            <v>1900 [Semiconductors]</v>
          </cell>
          <cell r="T34" t="str">
            <v>1900 [Semiconductors]</v>
          </cell>
          <cell r="W34" t="str">
            <v>ETB [Ethiopian Birr]</v>
          </cell>
          <cell r="Y34" t="str">
            <v>1900 [Semiconductors]</v>
          </cell>
          <cell r="AB34" t="str">
            <v>CAF [Central African Republic]</v>
          </cell>
        </row>
        <row r="35">
          <cell r="G35" t="str">
            <v>TCD [Chad]</v>
          </cell>
          <cell r="H35" t="str">
            <v>1910 [Semiconductor Equipment Suppliers]</v>
          </cell>
          <cell r="T35" t="str">
            <v>1910 [Semiconductor Equipment Suppliers]</v>
          </cell>
          <cell r="W35" t="str">
            <v>EUR [Euro]</v>
          </cell>
          <cell r="Y35" t="str">
            <v>1910 [Semiconductor Equipment Suppliers]</v>
          </cell>
          <cell r="AB35" t="str">
            <v>TCD [Chad]</v>
          </cell>
        </row>
        <row r="36">
          <cell r="G36" t="str">
            <v>CHL [Chile]</v>
          </cell>
          <cell r="H36" t="str">
            <v>1920 [Photonics and Optoelectronics]</v>
          </cell>
          <cell r="T36" t="str">
            <v>1920 [Photonics and Optoelectronics]</v>
          </cell>
          <cell r="W36" t="str">
            <v>GEL [Georgia Lari]</v>
          </cell>
          <cell r="Y36" t="str">
            <v>1920 [Photonics and Optoelectronics]</v>
          </cell>
          <cell r="AB36" t="str">
            <v>CHL [Chile]</v>
          </cell>
        </row>
        <row r="37">
          <cell r="G37" t="str">
            <v>CHN [China]</v>
          </cell>
          <cell r="H37" t="str">
            <v>2010 [Adhesives and Sealants]</v>
          </cell>
          <cell r="T37" t="str">
            <v>2010 [Adhesives and Sealants]</v>
          </cell>
          <cell r="W37" t="str">
            <v>GHS [Ghana Cedi]</v>
          </cell>
          <cell r="Y37" t="str">
            <v>2010 [Adhesives and Sealants]</v>
          </cell>
          <cell r="AB37" t="str">
            <v>CHN [China]</v>
          </cell>
        </row>
        <row r="38">
          <cell r="G38" t="str">
            <v>COL [Colombia]</v>
          </cell>
          <cell r="H38" t="str">
            <v>2020 [Agrochemicals]</v>
          </cell>
          <cell r="T38" t="str">
            <v>2020 [Agrochemicals]</v>
          </cell>
          <cell r="W38" t="str">
            <v>GIP [Gibraltar Pound]</v>
          </cell>
          <cell r="Y38" t="str">
            <v>2020 [Agrochemicals]</v>
          </cell>
          <cell r="AB38" t="str">
            <v>COL [Colombia]</v>
          </cell>
        </row>
        <row r="39">
          <cell r="G39" t="str">
            <v>COM [Comoros]</v>
          </cell>
          <cell r="H39" t="str">
            <v>2030 [Fertilizers]</v>
          </cell>
          <cell r="T39" t="str">
            <v>2030 [Fertilizers]</v>
          </cell>
          <cell r="W39" t="str">
            <v>GTQ [Guatemala Quetzal]</v>
          </cell>
          <cell r="Y39" t="str">
            <v>2030 [Fertilizers]</v>
          </cell>
          <cell r="AB39" t="str">
            <v>COG [Congo]</v>
          </cell>
        </row>
        <row r="40">
          <cell r="G40" t="str">
            <v>COG [Congo]</v>
          </cell>
          <cell r="H40" t="str">
            <v>2099 [Other Chemicals - Not Classified Elsewhere]</v>
          </cell>
          <cell r="T40" t="str">
            <v>2099 [Other Chemicals - Not Classified Elsewhere]</v>
          </cell>
          <cell r="W40" t="str">
            <v>GNF [Guinea Franc]</v>
          </cell>
          <cell r="Y40" t="str">
            <v>2099 [Other Chemicals - Not Classified Elsewhere]</v>
          </cell>
          <cell r="AB40" t="str">
            <v>CRI [Costa Rica]</v>
          </cell>
        </row>
        <row r="41">
          <cell r="G41" t="str">
            <v>CRI [Costa Rica]</v>
          </cell>
          <cell r="H41" t="str">
            <v>2110 [Apparel]</v>
          </cell>
          <cell r="T41" t="str">
            <v>2110 [Apparel]</v>
          </cell>
          <cell r="W41" t="str">
            <v>HNL [Honduras Lempira]</v>
          </cell>
          <cell r="Y41" t="str">
            <v>2110 [Apparel]</v>
          </cell>
          <cell r="AB41" t="str">
            <v>HRV [Croatia]</v>
          </cell>
        </row>
        <row r="42">
          <cell r="G42" t="str">
            <v>HRV [Croatia]</v>
          </cell>
          <cell r="H42" t="str">
            <v>2120 [Cosmetics and Toiletries]</v>
          </cell>
          <cell r="T42" t="str">
            <v>2120 [Cosmetics and Toiletries]</v>
          </cell>
          <cell r="W42" t="str">
            <v>HKD [Hong Kong Dollar]</v>
          </cell>
          <cell r="Y42" t="str">
            <v>2120 [Cosmetics and Toiletries]</v>
          </cell>
          <cell r="AB42" t="str">
            <v>COM [Comoros]</v>
          </cell>
        </row>
        <row r="43">
          <cell r="G43" t="str">
            <v>CUW [Curaçao]</v>
          </cell>
          <cell r="H43" t="str">
            <v>2130 [Detergents]</v>
          </cell>
          <cell r="T43" t="str">
            <v>2130 [Detergents]</v>
          </cell>
          <cell r="W43" t="str">
            <v>HUF [Hungary Forint]</v>
          </cell>
          <cell r="Y43" t="str">
            <v>2130 [Detergents]</v>
          </cell>
          <cell r="AB43" t="str">
            <v>CUW [Curaçao]</v>
          </cell>
        </row>
        <row r="44">
          <cell r="G44" t="str">
            <v>CYP [Cyprus]</v>
          </cell>
          <cell r="H44" t="str">
            <v>2140 [Leather and Leather Products (Including Footwear and Accessories)]</v>
          </cell>
          <cell r="T44" t="str">
            <v>2140 [Leather and Leather Products (Including Footwear and Accessories)]</v>
          </cell>
          <cell r="W44" t="str">
            <v>ISK [Iceland Krona]</v>
          </cell>
          <cell r="Y44" t="str">
            <v>2140 [Leather and Leather Products (Including Footwear and Accessories)]</v>
          </cell>
          <cell r="AB44" t="str">
            <v>CYP [Cyprus]</v>
          </cell>
        </row>
        <row r="45">
          <cell r="G45" t="str">
            <v>CZE [Czechia]</v>
          </cell>
          <cell r="H45" t="str">
            <v>2150 [Paints, Varnishes and Enamels]</v>
          </cell>
          <cell r="T45" t="str">
            <v>2150 [Paints, Varnishes and Enamels]</v>
          </cell>
          <cell r="W45" t="str">
            <v>INR [Indian Rupee]</v>
          </cell>
          <cell r="Y45" t="str">
            <v>2150 [Paints, Varnishes and Enamels]</v>
          </cell>
          <cell r="AB45" t="str">
            <v>CZE [Czechia]</v>
          </cell>
        </row>
        <row r="46">
          <cell r="G46" t="str">
            <v>COD [Democratic Republic of the Congo]</v>
          </cell>
          <cell r="H46" t="str">
            <v>2160 [Paper Products]</v>
          </cell>
          <cell r="T46" t="str">
            <v>2160 [Paper Products]</v>
          </cell>
          <cell r="W46" t="str">
            <v>IDR [Indonesia Rupiah]</v>
          </cell>
          <cell r="Y46" t="str">
            <v>2160 [Paper Products]</v>
          </cell>
          <cell r="AB46" t="str">
            <v>COD [Democratic Republic of the Congo]</v>
          </cell>
        </row>
        <row r="47">
          <cell r="G47" t="str">
            <v>DNK [Denmark]</v>
          </cell>
          <cell r="H47" t="str">
            <v>2165 [Rubber and Allied Products]</v>
          </cell>
          <cell r="T47" t="str">
            <v>2165 [Rubber and Allied Products]</v>
          </cell>
          <cell r="W47" t="str">
            <v>IRR [Iranian Rial]</v>
          </cell>
          <cell r="Y47" t="str">
            <v>2165 [Rubber and Allied Products]</v>
          </cell>
          <cell r="AB47" t="str">
            <v>DNK [Denmark]</v>
          </cell>
        </row>
        <row r="48">
          <cell r="G48" t="str">
            <v>DJI [Djibouti]</v>
          </cell>
          <cell r="H48" t="str">
            <v>2170 [Sporting and Recreational Goods/Equipment]</v>
          </cell>
          <cell r="T48" t="str">
            <v>2170 [Sporting and Recreational Goods/Equipment]</v>
          </cell>
          <cell r="W48" t="str">
            <v>IQD [Iraqi Dinar]</v>
          </cell>
          <cell r="Y48" t="str">
            <v>2170 [Sporting and Recreational Goods/Equipment]</v>
          </cell>
          <cell r="AB48" t="str">
            <v>DOM [Dominican Republic]</v>
          </cell>
        </row>
        <row r="49">
          <cell r="G49" t="str">
            <v>DOM [Dominican Republic]</v>
          </cell>
          <cell r="H49" t="str">
            <v>2175 [Synthetic Fibers and Plastics]</v>
          </cell>
          <cell r="T49" t="str">
            <v>2175 [Synthetic Fibers and Plastics]</v>
          </cell>
          <cell r="W49" t="str">
            <v>ILS [Israel Shekel]</v>
          </cell>
          <cell r="Y49" t="str">
            <v>2175 [Synthetic Fibers and Plastics]</v>
          </cell>
          <cell r="AB49" t="str">
            <v>ECU [Ecuador]</v>
          </cell>
        </row>
        <row r="50">
          <cell r="G50" t="str">
            <v>ECU [Ecuador]</v>
          </cell>
          <cell r="H50" t="str">
            <v>2180 [Textile Mills and Products]</v>
          </cell>
          <cell r="T50" t="str">
            <v>2180 [Textile Mills and Products]</v>
          </cell>
          <cell r="W50" t="str">
            <v>JPY [Japan Yen]</v>
          </cell>
          <cell r="Y50" t="str">
            <v>2180 [Textile Mills and Products]</v>
          </cell>
          <cell r="AB50" t="str">
            <v>EGY [Egypt]</v>
          </cell>
        </row>
        <row r="51">
          <cell r="G51" t="str">
            <v>EGY [Egypt]</v>
          </cell>
          <cell r="H51" t="str">
            <v>2185 [Tobacco Products]</v>
          </cell>
          <cell r="T51" t="str">
            <v>2185 [Tobacco Products]</v>
          </cell>
          <cell r="W51" t="str">
            <v>JOD [Jordanian Dinar]</v>
          </cell>
          <cell r="Y51" t="str">
            <v>2185 [Tobacco Products]</v>
          </cell>
          <cell r="AB51" t="str">
            <v>DJI [Djibouti]</v>
          </cell>
        </row>
        <row r="52">
          <cell r="G52" t="str">
            <v>SLV [El Salvador]</v>
          </cell>
          <cell r="H52" t="str">
            <v>2190 [Toys]</v>
          </cell>
          <cell r="T52" t="str">
            <v>2190 [Toys]</v>
          </cell>
          <cell r="W52" t="str">
            <v>KZT [Kazakhstan Tenge]</v>
          </cell>
          <cell r="Y52" t="str">
            <v>2190 [Toys]</v>
          </cell>
          <cell r="AB52" t="str">
            <v>SLV [El Salvador]</v>
          </cell>
        </row>
        <row r="53">
          <cell r="G53" t="str">
            <v>GNQ [Equatorial Guinea]</v>
          </cell>
          <cell r="H53" t="str">
            <v>2199 [Other Nondurable Goods - Not Classified Elsewhere]</v>
          </cell>
          <cell r="T53" t="str">
            <v>2199 [Other Nondurable Goods - Not Classified Elsewhere]</v>
          </cell>
          <cell r="W53" t="str">
            <v>KES [Kenyan Shilling]</v>
          </cell>
          <cell r="Y53" t="str">
            <v>2199 [Other Nondurable Goods - Not Classified Elsewhere]</v>
          </cell>
          <cell r="AB53" t="str">
            <v>GNQ [Equatorial Guinea]</v>
          </cell>
        </row>
        <row r="54">
          <cell r="G54" t="str">
            <v>ERI [Eritrea]</v>
          </cell>
          <cell r="H54" t="str">
            <v>2210 [Alcoholic Beverages]</v>
          </cell>
          <cell r="T54" t="str">
            <v>2210 [Alcoholic Beverages]</v>
          </cell>
          <cell r="W54" t="str">
            <v>KRW [Korea (South) Won]</v>
          </cell>
          <cell r="Y54" t="str">
            <v>2210 [Alcoholic Beverages]</v>
          </cell>
          <cell r="AB54" t="str">
            <v>EST [Estonia]</v>
          </cell>
        </row>
        <row r="55">
          <cell r="G55" t="str">
            <v>EST [Estonia]</v>
          </cell>
          <cell r="H55" t="str">
            <v>2220 [Bakery Products]</v>
          </cell>
          <cell r="T55" t="str">
            <v>2220 [Bakery Products]</v>
          </cell>
          <cell r="W55" t="str">
            <v>KWD [Kuwaiti Dinar]</v>
          </cell>
          <cell r="Y55" t="str">
            <v>2220 [Bakery Products]</v>
          </cell>
          <cell r="AB55" t="str">
            <v>ETH [Ethiopia]</v>
          </cell>
        </row>
        <row r="56">
          <cell r="G56" t="str">
            <v>ETH [Ethiopia]</v>
          </cell>
          <cell r="H56" t="str">
            <v>2230 [Confectionery Products]</v>
          </cell>
          <cell r="T56" t="str">
            <v>2230 [Confectionery Products]</v>
          </cell>
          <cell r="W56" t="str">
            <v>LAK [Laotian Kip]</v>
          </cell>
          <cell r="Y56" t="str">
            <v>2230 [Confectionery Products]</v>
          </cell>
          <cell r="AB56" t="str">
            <v>FIN [Finland]</v>
          </cell>
        </row>
        <row r="57">
          <cell r="G57" t="str">
            <v>FIN [Finland]</v>
          </cell>
          <cell r="H57" t="str">
            <v>2240 [Dairy Products]</v>
          </cell>
          <cell r="T57" t="str">
            <v>2240 [Dairy Products]</v>
          </cell>
          <cell r="W57" t="str">
            <v>LVL [Latvian Lats]</v>
          </cell>
          <cell r="Y57" t="str">
            <v>2240 [Dairy Products]</v>
          </cell>
          <cell r="AB57" t="str">
            <v>FRA [France]</v>
          </cell>
        </row>
        <row r="58">
          <cell r="G58" t="str">
            <v>FRA [France]</v>
          </cell>
          <cell r="H58" t="str">
            <v>2250 [Fish and Seafood Processing]</v>
          </cell>
          <cell r="T58" t="str">
            <v>2250 [Fish and Seafood Processing]</v>
          </cell>
          <cell r="W58" t="str">
            <v>LBP [Lebanese Pound]</v>
          </cell>
          <cell r="Y58" t="str">
            <v>2250 [Fish and Seafood Processing]</v>
          </cell>
          <cell r="AB58" t="str">
            <v>GAB [Gabon]</v>
          </cell>
        </row>
        <row r="59">
          <cell r="G59" t="str">
            <v>GAB [Gabon]</v>
          </cell>
          <cell r="H59" t="str">
            <v>2260 [Frozen Foods]</v>
          </cell>
          <cell r="T59" t="str">
            <v>2260 [Frozen Foods]</v>
          </cell>
          <cell r="W59" t="str">
            <v>LSL [Lesotho Loti]</v>
          </cell>
          <cell r="Y59" t="str">
            <v>2260 [Frozen Foods]</v>
          </cell>
          <cell r="AB59" t="str">
            <v>ERI [Eritrea]</v>
          </cell>
        </row>
        <row r="60">
          <cell r="G60" t="str">
            <v>GMB [Gambia]</v>
          </cell>
          <cell r="H60" t="str">
            <v>2270 [Fruits and Vegetables]</v>
          </cell>
          <cell r="T60" t="str">
            <v>2270 [Fruits and Vegetables]</v>
          </cell>
          <cell r="W60" t="str">
            <v>LYD [Libyan Dinar]</v>
          </cell>
          <cell r="Y60" t="str">
            <v>2270 [Fruits and Vegetables]</v>
          </cell>
          <cell r="AB60" t="str">
            <v>GEO [Georgia]</v>
          </cell>
        </row>
        <row r="61">
          <cell r="G61" t="str">
            <v>GEO [Georgia]</v>
          </cell>
          <cell r="H61" t="str">
            <v>2280 [Meat and Poultry Processing]</v>
          </cell>
          <cell r="T61" t="str">
            <v>2280 [Meat and Poultry Processing]</v>
          </cell>
          <cell r="W61" t="str">
            <v>MOP [Macau Pataca]</v>
          </cell>
          <cell r="Y61" t="str">
            <v>2280 [Meat and Poultry Processing]</v>
          </cell>
          <cell r="AB61" t="str">
            <v>DEU [Germany]</v>
          </cell>
        </row>
        <row r="62">
          <cell r="G62" t="str">
            <v>DEU [Germany]</v>
          </cell>
          <cell r="H62" t="str">
            <v>2290 [Nonalcoholic Beverages]</v>
          </cell>
          <cell r="T62" t="str">
            <v>2290 [Nonalcoholic Beverages]</v>
          </cell>
          <cell r="W62" t="str">
            <v>MKD [North Macedonia Denar]</v>
          </cell>
          <cell r="Y62" t="str">
            <v>2290 [Nonalcoholic Beverages]</v>
          </cell>
          <cell r="AB62" t="str">
            <v>GHA [Ghana]</v>
          </cell>
        </row>
        <row r="63">
          <cell r="G63" t="str">
            <v>GHA [Ghana]</v>
          </cell>
          <cell r="H63" t="str">
            <v>2295 [Pet Foods]</v>
          </cell>
          <cell r="T63" t="str">
            <v>2295 [Pet Foods]</v>
          </cell>
          <cell r="W63" t="str">
            <v>MGA [Madagascar Ariary]</v>
          </cell>
          <cell r="Y63" t="str">
            <v>2295 [Pet Foods]</v>
          </cell>
          <cell r="AB63" t="str">
            <v>GIB [Gibraltar]</v>
          </cell>
        </row>
        <row r="64">
          <cell r="G64" t="str">
            <v>GIB [Gibraltar]</v>
          </cell>
          <cell r="H64" t="str">
            <v>2299 [Other Food Products and Processing - Not Classified Elsewhere]</v>
          </cell>
          <cell r="T64" t="str">
            <v>2299 [Other Food Products and Processing - Not Classified Elsewhere]</v>
          </cell>
          <cell r="W64" t="str">
            <v>MWK [Malawian Kwacha]</v>
          </cell>
          <cell r="Y64" t="str">
            <v>2299 [Other Food Products and Processing - Not Classified Elsewhere]</v>
          </cell>
          <cell r="AB64" t="str">
            <v>GRC [Greece]</v>
          </cell>
        </row>
        <row r="65">
          <cell r="G65" t="str">
            <v>GRC [Greece]</v>
          </cell>
          <cell r="H65" t="str">
            <v>2310 [Animal Health]</v>
          </cell>
          <cell r="T65" t="str">
            <v>2310 [Animal Health]</v>
          </cell>
          <cell r="W65" t="str">
            <v>MYR [Malaysian Ringgit]</v>
          </cell>
          <cell r="Y65" t="str">
            <v>2310 [Animal Health]</v>
          </cell>
          <cell r="AB65" t="str">
            <v>GMB [Gambia]</v>
          </cell>
        </row>
        <row r="66">
          <cell r="G66" t="str">
            <v>GRL [Greenland]</v>
          </cell>
          <cell r="H66" t="str">
            <v>2320 [Biopharmaceuticals]</v>
          </cell>
          <cell r="T66" t="str">
            <v>2320 [Biopharmaceuticals]</v>
          </cell>
          <cell r="W66" t="str">
            <v>MUR [Mauritius Rupee]</v>
          </cell>
          <cell r="Y66" t="str">
            <v>2320 [Biopharmaceuticals]</v>
          </cell>
          <cell r="AB66" t="str">
            <v>GTM [Guatemala]</v>
          </cell>
        </row>
        <row r="67">
          <cell r="G67" t="str">
            <v>GTM [Guatemala]</v>
          </cell>
          <cell r="H67" t="str">
            <v>2330 [Biotechnology]</v>
          </cell>
          <cell r="T67" t="str">
            <v>2330 [Biotechnology]</v>
          </cell>
          <cell r="W67" t="str">
            <v>MXN [Mexican Peso]</v>
          </cell>
          <cell r="Y67" t="str">
            <v>2330 [Biotechnology]</v>
          </cell>
          <cell r="AB67" t="str">
            <v>GIN [Guinea]</v>
          </cell>
        </row>
        <row r="68">
          <cell r="G68" t="str">
            <v>GIN [Guinea]</v>
          </cell>
          <cell r="H68" t="str">
            <v>2340 [Consumer Health and Personal Care]</v>
          </cell>
          <cell r="T68" t="str">
            <v>2340 [Consumer Health and Personal Care]</v>
          </cell>
          <cell r="W68" t="str">
            <v>MDL [Moldovan Leu]</v>
          </cell>
          <cell r="Y68" t="str">
            <v>2340 [Consumer Health and Personal Care]</v>
          </cell>
          <cell r="AB68" t="str">
            <v>GNB [Guinea-Bissau]</v>
          </cell>
        </row>
        <row r="69">
          <cell r="G69" t="str">
            <v>GNB [Guinea-Bissau]</v>
          </cell>
          <cell r="H69" t="str">
            <v>2350 [Medical/Contract Research]</v>
          </cell>
          <cell r="T69" t="str">
            <v>2350 [Medical/Contract Research]</v>
          </cell>
          <cell r="W69" t="str">
            <v>MNT [Mongolian Tughrik]</v>
          </cell>
          <cell r="Y69" t="str">
            <v>2350 [Medical/Contract Research]</v>
          </cell>
          <cell r="AB69" t="str">
            <v>VAT [Holy See (Vatican City State)]</v>
          </cell>
        </row>
        <row r="70">
          <cell r="G70" t="str">
            <v>VAT [Holy See (Vatican City State)]</v>
          </cell>
          <cell r="H70" t="str">
            <v>2360 [Pharmaceuticals]</v>
          </cell>
          <cell r="T70" t="str">
            <v>2360 [Pharmaceuticals]</v>
          </cell>
          <cell r="W70" t="str">
            <v>MAD [Moroccan Dirham]</v>
          </cell>
          <cell r="Y70" t="str">
            <v>2360 [Pharmaceuticals]</v>
          </cell>
          <cell r="AB70" t="str">
            <v>HND [Honduras]</v>
          </cell>
        </row>
        <row r="71">
          <cell r="G71" t="str">
            <v>HND [Honduras]</v>
          </cell>
          <cell r="H71" t="str">
            <v>2370 [Nutritional Supplements]</v>
          </cell>
          <cell r="T71" t="str">
            <v>2370 [Nutritional Supplements]</v>
          </cell>
          <cell r="W71" t="str">
            <v>MZN [Mozambique Metical]</v>
          </cell>
          <cell r="Y71" t="str">
            <v>2370 [Nutritional Supplements]</v>
          </cell>
          <cell r="AB71" t="str">
            <v>HKG [Hong Kong]</v>
          </cell>
        </row>
        <row r="72">
          <cell r="G72" t="str">
            <v>HKG [Hong Kong]</v>
          </cell>
          <cell r="H72" t="str">
            <v>2399 [Other Pharmaceuticals and Biotechnology - Not Classified Elsewhere]</v>
          </cell>
          <cell r="T72" t="str">
            <v>2399 [Other Pharmaceuticals and Biotechnology - Not Classified Elsewhere]</v>
          </cell>
          <cell r="W72" t="str">
            <v>MMK [Myanman (Burma) Kyat]</v>
          </cell>
          <cell r="Y72" t="str">
            <v>2399 [Other Pharmaceuticals and Biotechnology - Not Classified Elsewhere]</v>
          </cell>
          <cell r="AB72" t="str">
            <v>HUN [Hungary]</v>
          </cell>
        </row>
        <row r="73">
          <cell r="G73" t="str">
            <v>HUN [Hungary]</v>
          </cell>
          <cell r="H73" t="str">
            <v>4010 [Energy Marketing and Trading]</v>
          </cell>
          <cell r="T73" t="str">
            <v>4010 [Energy Marketing and Trading]</v>
          </cell>
          <cell r="W73" t="str">
            <v>NAD [Namibia Dollar]</v>
          </cell>
          <cell r="Y73" t="str">
            <v>4010 [Energy Marketing and Trading]</v>
          </cell>
          <cell r="AB73" t="str">
            <v>GRL [Greenland]</v>
          </cell>
        </row>
        <row r="74">
          <cell r="G74" t="str">
            <v>ISL [Iceland]</v>
          </cell>
          <cell r="H74" t="str">
            <v>4020 [Gas Transmission]</v>
          </cell>
          <cell r="T74" t="str">
            <v>4020 [Gas Transmission]</v>
          </cell>
          <cell r="W74" t="str">
            <v>NPR [Nepalese Rupee]</v>
          </cell>
          <cell r="Y74" t="str">
            <v>4020 [Gas Transmission]</v>
          </cell>
          <cell r="AB74" t="str">
            <v>IND [India]</v>
          </cell>
        </row>
        <row r="75">
          <cell r="G75" t="str">
            <v>IND [India]</v>
          </cell>
          <cell r="H75" t="str">
            <v>4025 [Gas Distribution]</v>
          </cell>
          <cell r="T75" t="str">
            <v>4025 [Gas Distribution]</v>
          </cell>
          <cell r="W75" t="str">
            <v>NZD [New Zealand Dollar]</v>
          </cell>
          <cell r="Y75" t="str">
            <v>4025 [Gas Distribution]</v>
          </cell>
          <cell r="AB75" t="str">
            <v>IDN [Indonesia]</v>
          </cell>
        </row>
        <row r="76">
          <cell r="G76" t="str">
            <v>IDN [Indonesia]</v>
          </cell>
          <cell r="H76" t="str">
            <v>4030 [Independent Power Production/Generation]</v>
          </cell>
          <cell r="T76" t="str">
            <v>4030 [Independent Power Production/Generation]</v>
          </cell>
          <cell r="W76" t="str">
            <v>NIO [Nicaraguan Cordoba Oro]</v>
          </cell>
          <cell r="Y76" t="str">
            <v>4030 [Independent Power Production/Generation]</v>
          </cell>
          <cell r="AB76" t="str">
            <v>IRN [Iran]</v>
          </cell>
        </row>
        <row r="77">
          <cell r="G77" t="str">
            <v>IRN [Iran]</v>
          </cell>
          <cell r="H77" t="str">
            <v>4040 [Independent System Operator (ISO)/Regional Transmission Organization (RTO)]</v>
          </cell>
          <cell r="T77" t="str">
            <v>4040 [Independent System Operator (ISO)/Regional Transmission Organization (RTO)]</v>
          </cell>
          <cell r="W77" t="str">
            <v>NGN [Nigeria Naira]</v>
          </cell>
          <cell r="Y77" t="str">
            <v>4040 [Independent System Operator (ISO)/Regional Transmission Organization (RTO)]</v>
          </cell>
          <cell r="AB77" t="str">
            <v>IRQ [Iraq]</v>
          </cell>
        </row>
        <row r="78">
          <cell r="G78" t="str">
            <v>IRQ [Iraq]</v>
          </cell>
          <cell r="H78" t="str">
            <v>4050 [Integrated Energy Services - Without Nuclear]</v>
          </cell>
          <cell r="T78" t="str">
            <v>4050 [Integrated Energy Services - Without Nuclear]</v>
          </cell>
          <cell r="W78" t="str">
            <v>NOK [Norway Krone]</v>
          </cell>
          <cell r="Y78" t="str">
            <v>4050 [Integrated Energy Services - Without Nuclear]</v>
          </cell>
          <cell r="AB78" t="str">
            <v>IRL [Ireland]</v>
          </cell>
        </row>
        <row r="79">
          <cell r="G79" t="str">
            <v>IRL [Ireland]</v>
          </cell>
          <cell r="H79" t="str">
            <v>4055 [Electric - Without Nuclear]</v>
          </cell>
          <cell r="T79" t="str">
            <v>4055 [Electric - Without Nuclear]</v>
          </cell>
          <cell r="W79" t="str">
            <v>PKR [Pakistan Rupee]</v>
          </cell>
          <cell r="Y79" t="str">
            <v>4055 [Electric - Without Nuclear]</v>
          </cell>
          <cell r="AB79" t="str">
            <v>ISR [Israel]</v>
          </cell>
        </row>
        <row r="80">
          <cell r="G80" t="str">
            <v>ISR [Israel]</v>
          </cell>
          <cell r="H80" t="str">
            <v>4060 [Integrated Energy Services - With Nuclear]</v>
          </cell>
          <cell r="T80" t="str">
            <v>4060 [Integrated Energy Services - With Nuclear]</v>
          </cell>
          <cell r="W80" t="str">
            <v>PGK [Papua New Guinean Kina]</v>
          </cell>
          <cell r="Y80" t="str">
            <v>4060 [Integrated Energy Services - With Nuclear]</v>
          </cell>
          <cell r="AB80" t="str">
            <v>ITA [Italy]</v>
          </cell>
        </row>
        <row r="81">
          <cell r="G81" t="str">
            <v>ITA [Italy]</v>
          </cell>
          <cell r="H81" t="str">
            <v>4065 [Electric - With Nuclear]</v>
          </cell>
          <cell r="T81" t="str">
            <v>4065 [Electric - With Nuclear]</v>
          </cell>
          <cell r="W81" t="str">
            <v>PYG [Paraguay Guaranis]</v>
          </cell>
          <cell r="Y81" t="str">
            <v>4065 [Electric - With Nuclear]</v>
          </cell>
          <cell r="AB81" t="str">
            <v>CIV [Ivory Coast]</v>
          </cell>
        </row>
        <row r="82">
          <cell r="G82" t="str">
            <v>CIV [Ivory Coast]</v>
          </cell>
          <cell r="H82" t="str">
            <v>4070 [Renewable/Alternative Energy]</v>
          </cell>
          <cell r="T82" t="str">
            <v>4070 [Renewable/Alternative Energy]</v>
          </cell>
          <cell r="W82" t="str">
            <v>PEN [Peru Nuevo Sol]</v>
          </cell>
          <cell r="Y82" t="str">
            <v>4070 [Renewable/Alternative Energy]</v>
          </cell>
          <cell r="AB82" t="str">
            <v>ISL [Iceland]</v>
          </cell>
        </row>
        <row r="83">
          <cell r="G83" t="str">
            <v>JAM [Jamaica]</v>
          </cell>
          <cell r="H83" t="str">
            <v>4080 [Water Utilities]</v>
          </cell>
          <cell r="T83" t="str">
            <v>4080 [Water Utilities]</v>
          </cell>
          <cell r="W83" t="str">
            <v>PHP [Philippine Peso]</v>
          </cell>
          <cell r="Y83" t="str">
            <v>4080 [Water Utilities]</v>
          </cell>
          <cell r="AB83" t="str">
            <v>JAM [Jamaica]</v>
          </cell>
        </row>
        <row r="84">
          <cell r="G84" t="str">
            <v>JPN [Japan]</v>
          </cell>
          <cell r="H84" t="str">
            <v>4110 [Oil and Gas Exploration and Production]</v>
          </cell>
          <cell r="T84" t="str">
            <v>4110 [Oil and Gas Exploration and Production]</v>
          </cell>
          <cell r="W84" t="str">
            <v>PLN [Poland Zloty]</v>
          </cell>
          <cell r="Y84" t="str">
            <v>4110 [Oil and Gas Exploration and Production]</v>
          </cell>
          <cell r="AB84" t="str">
            <v>JPN [Japan]</v>
          </cell>
        </row>
        <row r="85">
          <cell r="G85" t="str">
            <v>JOR [Jordan]</v>
          </cell>
          <cell r="H85" t="str">
            <v>4120 [Oil and Gas Field Services]</v>
          </cell>
          <cell r="T85" t="str">
            <v>4120 [Oil and Gas Field Services]</v>
          </cell>
          <cell r="W85" t="str">
            <v>QAR [Qatari Rial]</v>
          </cell>
          <cell r="Y85" t="str">
            <v>4120 [Oil and Gas Field Services]</v>
          </cell>
          <cell r="AB85" t="str">
            <v>JOR [Jordan]</v>
          </cell>
        </row>
        <row r="86">
          <cell r="G86" t="str">
            <v>KAZ [Kazakhstan]</v>
          </cell>
          <cell r="H86" t="str">
            <v>4123 [Oil and Gas Drilling Services]</v>
          </cell>
          <cell r="T86" t="str">
            <v>4123 [Oil and Gas Drilling Services]</v>
          </cell>
          <cell r="W86" t="str">
            <v>OMR [Rial Omani]</v>
          </cell>
          <cell r="Y86" t="str">
            <v>4123 [Oil and Gas Drilling Services]</v>
          </cell>
          <cell r="AB86" t="str">
            <v>KAZ [Kazakhstan]</v>
          </cell>
        </row>
        <row r="87">
          <cell r="G87" t="str">
            <v>KEN [Kenya]</v>
          </cell>
          <cell r="H87" t="str">
            <v>4126 [FPSO - Floating Production, Storage and Offloading]</v>
          </cell>
          <cell r="T87" t="str">
            <v>4126 [FPSO - Floating Production, Storage and Offloading]</v>
          </cell>
          <cell r="W87" t="str">
            <v>RON [Romania New Leu]</v>
          </cell>
          <cell r="Y87" t="str">
            <v>4126 [FPSO - Floating Production, Storage and Offloading]</v>
          </cell>
          <cell r="AB87" t="str">
            <v>KEN [Kenya]</v>
          </cell>
        </row>
        <row r="88">
          <cell r="G88" t="str">
            <v>KOR [South Korea]</v>
          </cell>
          <cell r="H88" t="str">
            <v>4130 [Oil Refining and Marketing]</v>
          </cell>
          <cell r="T88" t="str">
            <v>4130 [Oil Refining and Marketing]</v>
          </cell>
          <cell r="W88" t="str">
            <v>RWF [Rwanda Franc]</v>
          </cell>
          <cell r="Y88" t="str">
            <v>4130 [Oil Refining and Marketing]</v>
          </cell>
          <cell r="AB88" t="str">
            <v>KOR [South Korea]</v>
          </cell>
        </row>
        <row r="89">
          <cell r="G89" t="str">
            <v>XKX [Kosovo]</v>
          </cell>
          <cell r="H89" t="str">
            <v>4140 [Oil and Gas Mining]</v>
          </cell>
          <cell r="T89" t="str">
            <v>4140 [Oil and Gas Mining]</v>
          </cell>
          <cell r="W89" t="str">
            <v>RUB [Russian Ruble]</v>
          </cell>
          <cell r="Y89" t="str">
            <v>4140 [Oil and Gas Mining]</v>
          </cell>
          <cell r="AB89" t="str">
            <v>XKX [Kosovo]</v>
          </cell>
        </row>
        <row r="90">
          <cell r="G90" t="str">
            <v>KWT [Kuwait]</v>
          </cell>
          <cell r="H90" t="str">
            <v>4150 [Oil and Gas Midstream Transportation]</v>
          </cell>
          <cell r="T90" t="str">
            <v>4150 [Oil and Gas Midstream Transportation]</v>
          </cell>
          <cell r="W90" t="str">
            <v>SAR [Saudi Arabia Riyal]</v>
          </cell>
          <cell r="Y90" t="str">
            <v>4150 [Oil and Gas Midstream Transportation]</v>
          </cell>
          <cell r="AB90" t="str">
            <v>KWT [Kuwait]</v>
          </cell>
        </row>
        <row r="91">
          <cell r="G91" t="str">
            <v>KGZ [Kyrgyzstan]</v>
          </cell>
          <cell r="H91" t="str">
            <v>5010 [Big Box (Specialty, Club and General Merchandise)]</v>
          </cell>
          <cell r="T91" t="str">
            <v>5010 [Big Box (Specialty, Club and General Merchandise)]</v>
          </cell>
          <cell r="W91" t="str">
            <v>RSD [Serbian Dinar]</v>
          </cell>
          <cell r="Y91" t="str">
            <v>5010 [Big Box (Specialty, Club and General Merchandise)]</v>
          </cell>
          <cell r="AB91" t="str">
            <v>LAO [Lao People's Democratic Republic]</v>
          </cell>
        </row>
        <row r="92">
          <cell r="G92" t="str">
            <v>LAO [Lao People's Democratic Republic]</v>
          </cell>
          <cell r="H92" t="str">
            <v>5020 [Department Stores]</v>
          </cell>
          <cell r="T92" t="str">
            <v>5020 [Department Stores]</v>
          </cell>
          <cell r="W92" t="str">
            <v>SGD [Singapore Dollar]</v>
          </cell>
          <cell r="Y92" t="str">
            <v>5020 [Department Stores]</v>
          </cell>
          <cell r="AB92" t="str">
            <v>LVA [Latvia]</v>
          </cell>
        </row>
        <row r="93">
          <cell r="G93" t="str">
            <v>LVA [Latvia]</v>
          </cell>
          <cell r="H93" t="str">
            <v>5030 [Discounters/Mass Merchandisers/Off-Price Retailers]</v>
          </cell>
          <cell r="T93" t="str">
            <v>5030 [Discounters/Mass Merchandisers/Off-Price Retailers]</v>
          </cell>
          <cell r="W93" t="str">
            <v>ZAR [South Africa Rand]</v>
          </cell>
          <cell r="Y93" t="str">
            <v>5030 [Discounters/Mass Merchandisers/Off-Price Retailers]</v>
          </cell>
          <cell r="AB93" t="str">
            <v>LBN [Lebanon]</v>
          </cell>
        </row>
        <row r="94">
          <cell r="G94" t="str">
            <v>LBN [Lebanon]</v>
          </cell>
          <cell r="H94" t="str">
            <v>5040 [E-tail]</v>
          </cell>
          <cell r="T94" t="str">
            <v>5040 [E-tail]</v>
          </cell>
          <cell r="W94" t="str">
            <v>LKR [Sri Lanka Rupee]</v>
          </cell>
          <cell r="Y94" t="str">
            <v>5040 [E-tail]</v>
          </cell>
          <cell r="AB94" t="str">
            <v>LSO [Lesotho]</v>
          </cell>
        </row>
        <row r="95">
          <cell r="G95" t="str">
            <v>LSO [Lesotho]</v>
          </cell>
          <cell r="H95" t="str">
            <v>5050 [Grocers/Convenience Stores/Pharmacies/Health and Beauty]</v>
          </cell>
          <cell r="T95" t="str">
            <v>5050 [Grocers/Convenience Stores/Pharmacies/Health and Beauty]</v>
          </cell>
          <cell r="W95" t="str">
            <v>SZL [Eswatini Lilangeni]</v>
          </cell>
          <cell r="Y95" t="str">
            <v>5050 [Grocers/Convenience Stores/Pharmacies/Health and Beauty]</v>
          </cell>
          <cell r="AB95" t="str">
            <v>LBY [Libya]</v>
          </cell>
        </row>
        <row r="96">
          <cell r="G96" t="str">
            <v>LBR [Liberia]</v>
          </cell>
          <cell r="H96" t="str">
            <v>5060 [Home Furniture and Furnishings]</v>
          </cell>
          <cell r="T96" t="str">
            <v>5060 [Home Furniture and Furnishings]</v>
          </cell>
          <cell r="W96" t="str">
            <v>SEK [Swedish Krona]</v>
          </cell>
          <cell r="Y96" t="str">
            <v>5060 [Home Furniture and Furnishings]</v>
          </cell>
          <cell r="AB96" t="str">
            <v>LTU [Lithuania]</v>
          </cell>
        </row>
        <row r="97">
          <cell r="G97" t="str">
            <v>LBY [Libya]</v>
          </cell>
          <cell r="H97" t="str">
            <v>5070 [Luxury Goods]</v>
          </cell>
          <cell r="T97" t="str">
            <v>5070 [Luxury Goods]</v>
          </cell>
          <cell r="W97" t="str">
            <v>CHF [Swiss Franc]</v>
          </cell>
          <cell r="Y97" t="str">
            <v>5070 [Luxury Goods]</v>
          </cell>
          <cell r="AB97" t="str">
            <v>LUX [Luxembourg]</v>
          </cell>
        </row>
        <row r="98">
          <cell r="G98" t="str">
            <v>LTU [Lithuania]</v>
          </cell>
          <cell r="H98" t="str">
            <v>5080 [Manufacturer Outlet Stores]</v>
          </cell>
          <cell r="T98" t="str">
            <v>5080 [Manufacturer Outlet Stores]</v>
          </cell>
          <cell r="W98" t="str">
            <v>SYP [Syrian Pound]</v>
          </cell>
          <cell r="Y98" t="str">
            <v>5080 [Manufacturer Outlet Stores]</v>
          </cell>
          <cell r="AB98" t="str">
            <v>MAC [Macau]</v>
          </cell>
        </row>
        <row r="99">
          <cell r="G99" t="str">
            <v>LUX [Luxembourg]</v>
          </cell>
          <cell r="H99" t="str">
            <v>5085 [Specialty Apparel/Accessories/Footwear]</v>
          </cell>
          <cell r="T99" t="str">
            <v>5085 [Specialty Apparel/Accessories/Footwear]</v>
          </cell>
          <cell r="W99" t="str">
            <v>TWD [Taiwan New Dollar]</v>
          </cell>
          <cell r="Y99" t="str">
            <v>5085 [Specialty Apparel/Accessories/Footwear]</v>
          </cell>
          <cell r="AB99" t="str">
            <v>MKD [North Macedonia]</v>
          </cell>
        </row>
        <row r="100">
          <cell r="G100" t="str">
            <v>MAC [Macau]</v>
          </cell>
          <cell r="H100" t="str">
            <v>5090 [Specialty Retailing (Excluding Apparel/Accessories/Footwear)]</v>
          </cell>
          <cell r="T100" t="str">
            <v>5090 [Specialty Retailing (Excluding Apparel/Accessories/Footwear)]</v>
          </cell>
          <cell r="W100" t="str">
            <v>TZS [Tanzanian Shilling]</v>
          </cell>
          <cell r="Y100" t="str">
            <v>5090 [Specialty Retailing (Excluding Apparel/Accessories/Footwear)]</v>
          </cell>
          <cell r="AB100" t="str">
            <v>KGZ [Kyrgyzstan]</v>
          </cell>
        </row>
        <row r="101">
          <cell r="G101" t="str">
            <v>MKD [North Macedonia]</v>
          </cell>
          <cell r="H101" t="str">
            <v>5095 [Vehicle Sales, Leasing and Parts]</v>
          </cell>
          <cell r="T101" t="str">
            <v>5095 [Vehicle Sales, Leasing and Parts]</v>
          </cell>
          <cell r="W101" t="str">
            <v>THB [Thailand Baht]</v>
          </cell>
          <cell r="Y101" t="str">
            <v>5095 [Vehicle Sales, Leasing and Parts]</v>
          </cell>
          <cell r="AB101" t="str">
            <v>MDG [Madagascar]</v>
          </cell>
        </row>
        <row r="102">
          <cell r="G102" t="str">
            <v>MDG [Madagascar]</v>
          </cell>
          <cell r="H102" t="str">
            <v>5099 [Other Retail Trade - Not Classified Elsewhere]</v>
          </cell>
          <cell r="T102" t="str">
            <v>5099 [Other Retail Trade - Not Classified Elsewhere]</v>
          </cell>
          <cell r="W102" t="str">
            <v>TND [Tunisian Dinar]</v>
          </cell>
          <cell r="Y102" t="str">
            <v>5099 [Other Retail Trade - Not Classified Elsewhere]</v>
          </cell>
          <cell r="AB102" t="str">
            <v>MWI [Malawi]</v>
          </cell>
        </row>
        <row r="103">
          <cell r="G103" t="str">
            <v>MWI [Malawi]</v>
          </cell>
          <cell r="H103" t="str">
            <v>5110 [Wholesale Trade - Consumer Products (Durable)]</v>
          </cell>
          <cell r="T103" t="str">
            <v>5110 [Wholesale Trade - Consumer Products (Durable)]</v>
          </cell>
          <cell r="W103" t="str">
            <v>TRY [Turkish Lira]</v>
          </cell>
          <cell r="Y103" t="str">
            <v>5110 [Wholesale Trade - Consumer Products (Durable)]</v>
          </cell>
          <cell r="AB103" t="str">
            <v>MYS [Malaysia]</v>
          </cell>
        </row>
        <row r="104">
          <cell r="G104" t="str">
            <v>MYS [Malaysia]</v>
          </cell>
          <cell r="H104" t="str">
            <v>5120 [Wholesale Trade - Consumer Products (Nondurable)]</v>
          </cell>
          <cell r="T104" t="str">
            <v>5120 [Wholesale Trade - Consumer Products (Nondurable)]</v>
          </cell>
          <cell r="W104" t="str">
            <v>TMT [Turkmenistani Manat]</v>
          </cell>
          <cell r="Y104" t="str">
            <v>5120 [Wholesale Trade - Consumer Products (Nondurable)]</v>
          </cell>
          <cell r="AB104" t="str">
            <v>MLI [Mali]</v>
          </cell>
        </row>
        <row r="105">
          <cell r="G105" t="str">
            <v>MLI [Mali]</v>
          </cell>
          <cell r="H105" t="str">
            <v>5130 [Wholesale Trade - Industrial Products (Durable)]</v>
          </cell>
          <cell r="T105" t="str">
            <v>5130 [Wholesale Trade - Industrial Products (Durable)]</v>
          </cell>
          <cell r="W105" t="str">
            <v>UGX [Uganda Shilling]</v>
          </cell>
          <cell r="Y105" t="str">
            <v>5130 [Wholesale Trade - Industrial Products (Durable)]</v>
          </cell>
          <cell r="AB105" t="str">
            <v>MLT [Malta]</v>
          </cell>
        </row>
        <row r="106">
          <cell r="G106" t="str">
            <v>MLT [Malta]</v>
          </cell>
          <cell r="H106" t="str">
            <v>5140 [Wholesale Trade - Industrial Products (Nondurable)]</v>
          </cell>
          <cell r="T106" t="str">
            <v>5140 [Wholesale Trade - Industrial Products (Nondurable)]</v>
          </cell>
          <cell r="W106" t="str">
            <v>UAH [Ukraine Hryvnia]</v>
          </cell>
          <cell r="Y106" t="str">
            <v>5140 [Wholesale Trade - Industrial Products (Nondurable)]</v>
          </cell>
          <cell r="AB106" t="str">
            <v>LBR [Liberia]</v>
          </cell>
        </row>
        <row r="107">
          <cell r="G107" t="str">
            <v>MRT [Mauritania]</v>
          </cell>
          <cell r="H107" t="str">
            <v>6000 [Agriculture, Forestry and Fishing]</v>
          </cell>
          <cell r="T107" t="str">
            <v>6000 [Agriculture, Forestry and Fishing]</v>
          </cell>
          <cell r="W107" t="str">
            <v>AED [United Arab Emirates Dirham]</v>
          </cell>
          <cell r="Y107" t="str">
            <v>6000 [Agriculture, Forestry and Fishing]</v>
          </cell>
          <cell r="AB107" t="str">
            <v>MUS [Mauritius]</v>
          </cell>
        </row>
        <row r="108">
          <cell r="G108" t="str">
            <v>MUS [Mauritius]</v>
          </cell>
          <cell r="H108" t="str">
            <v>6020 [Baccalaureate and Graduate Colleges/Universities]</v>
          </cell>
          <cell r="T108" t="str">
            <v>6020 [Baccalaureate and Graduate Colleges/Universities]</v>
          </cell>
          <cell r="W108" t="str">
            <v>GBP [United Kingdom Pound]</v>
          </cell>
          <cell r="Y108" t="str">
            <v>6020 [Baccalaureate and Graduate Colleges/Universities]</v>
          </cell>
          <cell r="AB108" t="str">
            <v>MEX [Mexico]</v>
          </cell>
        </row>
        <row r="109">
          <cell r="G109" t="str">
            <v>MEX [Mexico]</v>
          </cell>
          <cell r="H109" t="str">
            <v>6030 [Charitable Foundations]</v>
          </cell>
          <cell r="T109" t="str">
            <v>6030 [Charitable Foundations]</v>
          </cell>
          <cell r="W109" t="str">
            <v>USD [United States Dollar]</v>
          </cell>
          <cell r="Y109" t="str">
            <v>6030 [Charitable Foundations]</v>
          </cell>
          <cell r="AB109" t="str">
            <v>MDA [Moldova]</v>
          </cell>
        </row>
        <row r="110">
          <cell r="G110" t="str">
            <v>MDA [Moldova]</v>
          </cell>
          <cell r="H110" t="str">
            <v>6040 [Community (Associates) Colleges]</v>
          </cell>
          <cell r="T110" t="str">
            <v>6040 [Community (Associates) Colleges]</v>
          </cell>
          <cell r="W110" t="str">
            <v>UYU [Uruguay Peso]</v>
          </cell>
          <cell r="Y110" t="str">
            <v>6040 [Community (Associates) Colleges]</v>
          </cell>
          <cell r="AB110" t="str">
            <v>MCO [Monaco]</v>
          </cell>
        </row>
        <row r="111">
          <cell r="G111" t="str">
            <v>MCO [Monaco]</v>
          </cell>
          <cell r="H111" t="str">
            <v>6050 [Membership Organizations and Associations]</v>
          </cell>
          <cell r="T111" t="str">
            <v>6050 [Membership Organizations and Associations]</v>
          </cell>
          <cell r="W111" t="str">
            <v>UZS [Uzbekistan Som]</v>
          </cell>
          <cell r="Y111" t="str">
            <v>6050 [Membership Organizations and Associations]</v>
          </cell>
          <cell r="AB111" t="str">
            <v>MNG [Mongolia]</v>
          </cell>
        </row>
        <row r="112">
          <cell r="G112" t="str">
            <v>MNG [Mongolia]</v>
          </cell>
          <cell r="H112" t="str">
            <v>6060 [Public Administration/Government]</v>
          </cell>
          <cell r="T112" t="str">
            <v>6060 [Public Administration/Government]</v>
          </cell>
          <cell r="W112" t="str">
            <v>VES [Venezuela Bolivar Soberano]</v>
          </cell>
          <cell r="Y112" t="str">
            <v>6060 [Public Administration/Government]</v>
          </cell>
          <cell r="AB112" t="str">
            <v>MNE [Montenegro]</v>
          </cell>
        </row>
        <row r="113">
          <cell r="G113" t="str">
            <v>MNE [Montenegro]</v>
          </cell>
          <cell r="H113" t="str">
            <v>6070 [Specialized Professional Schools]</v>
          </cell>
          <cell r="T113" t="str">
            <v>6070 [Specialized Professional Schools]</v>
          </cell>
          <cell r="W113" t="str">
            <v>VND [Vietnam Dong]</v>
          </cell>
          <cell r="Y113" t="str">
            <v>6070 [Specialized Professional Schools]</v>
          </cell>
          <cell r="AB113" t="str">
            <v>MAR [Morocco]</v>
          </cell>
        </row>
        <row r="114">
          <cell r="G114" t="str">
            <v>MAR [Morocco]</v>
          </cell>
          <cell r="H114" t="str">
            <v>6080 [Training]</v>
          </cell>
          <cell r="T114" t="str">
            <v>6080 [Training]</v>
          </cell>
          <cell r="W114" t="str">
            <v>YER [Yemeni Rial]</v>
          </cell>
          <cell r="Y114" t="str">
            <v>6080 [Training]</v>
          </cell>
          <cell r="AB114" t="str">
            <v>MOZ [Mozambique]</v>
          </cell>
        </row>
        <row r="115">
          <cell r="G115" t="str">
            <v>MOZ [Mozambique]</v>
          </cell>
          <cell r="H115" t="str">
            <v>6099 [Other Nonprofit and Government - Not Classified Elsewhere]</v>
          </cell>
          <cell r="T115" t="str">
            <v>6099 [Other Nonprofit and Government - Not Classified Elsewhere]</v>
          </cell>
          <cell r="W115" t="str">
            <v>ZMW [Zambian Kwacha]</v>
          </cell>
          <cell r="Y115" t="str">
            <v>6099 [Other Nonprofit and Government - Not Classified Elsewhere]</v>
          </cell>
          <cell r="AB115" t="str">
            <v>MMR [Myanmar]</v>
          </cell>
        </row>
        <row r="116">
          <cell r="G116" t="str">
            <v>MMR [Myanmar]</v>
          </cell>
          <cell r="H116" t="str">
            <v>6110 [Accounting Services]</v>
          </cell>
          <cell r="T116" t="str">
            <v>6110 [Accounting Services]</v>
          </cell>
          <cell r="W116" t="str">
            <v>ZWD [Zimbabwe Dollar]</v>
          </cell>
          <cell r="Y116" t="str">
            <v>6110 [Accounting Services]</v>
          </cell>
          <cell r="AB116" t="str">
            <v>NAM [Namibia]</v>
          </cell>
        </row>
        <row r="117">
          <cell r="G117" t="str">
            <v>NAM [Namibia]</v>
          </cell>
          <cell r="H117" t="str">
            <v>6115 [Engineering Services]</v>
          </cell>
          <cell r="T117" t="str">
            <v>6115 [Engineering Services]</v>
          </cell>
          <cell r="Y117" t="str">
            <v>6115 [Engineering Services]</v>
          </cell>
          <cell r="AB117" t="str">
            <v>NPL [Nepal]</v>
          </cell>
        </row>
        <row r="118">
          <cell r="G118" t="str">
            <v>NIC [Nicaragua]</v>
          </cell>
          <cell r="H118" t="str">
            <v>6120 [Information Services]</v>
          </cell>
          <cell r="T118" t="str">
            <v>6120 [Information Services]</v>
          </cell>
          <cell r="Y118" t="str">
            <v>6120 [Information Services]</v>
          </cell>
          <cell r="AB118" t="str">
            <v>MRT [Mauritania]</v>
          </cell>
        </row>
        <row r="119">
          <cell r="G119" t="str">
            <v>NER [Niger]</v>
          </cell>
          <cell r="H119" t="str">
            <v>6125 [IT Consulting Services]</v>
          </cell>
          <cell r="T119" t="str">
            <v>6125 [IT Consulting Services]</v>
          </cell>
          <cell r="Y119" t="str">
            <v>6125 [IT Consulting Services]</v>
          </cell>
          <cell r="AB119" t="str">
            <v>NLD [Netherlands]</v>
          </cell>
        </row>
        <row r="120">
          <cell r="G120" t="str">
            <v>NPL [Nepal]</v>
          </cell>
          <cell r="H120" t="str">
            <v>6130 [Legal Services]</v>
          </cell>
          <cell r="T120" t="str">
            <v>6130 [Legal Services]</v>
          </cell>
          <cell r="Y120" t="str">
            <v>6130 [Legal Services]</v>
          </cell>
          <cell r="AB120" t="str">
            <v>NZL [New Zealand]</v>
          </cell>
        </row>
        <row r="121">
          <cell r="G121" t="str">
            <v>NLD [Netherlands]</v>
          </cell>
          <cell r="H121" t="str">
            <v>6135 [Management Consulting Services]</v>
          </cell>
          <cell r="T121" t="str">
            <v>6135 [Management Consulting Services]</v>
          </cell>
          <cell r="Y121" t="str">
            <v>6135 [Management Consulting Services]</v>
          </cell>
          <cell r="AB121" t="str">
            <v>NIC [Nicaragua]</v>
          </cell>
        </row>
        <row r="122">
          <cell r="G122" t="str">
            <v>NZL [New Zealand]</v>
          </cell>
          <cell r="H122" t="str">
            <v>6140 [Personnel and Employment Services]</v>
          </cell>
          <cell r="T122" t="str">
            <v>6140 [Personnel and Employment Services]</v>
          </cell>
          <cell r="Y122" t="str">
            <v>6140 [Personnel and Employment Services]</v>
          </cell>
          <cell r="AB122" t="str">
            <v>NER [Niger]</v>
          </cell>
        </row>
        <row r="123">
          <cell r="G123" t="str">
            <v>NGA [Nigeria]</v>
          </cell>
          <cell r="H123" t="str">
            <v>6160 [Business Process Outsourcing/Call Center/Shared Services]</v>
          </cell>
          <cell r="T123" t="str">
            <v>6160 [Business Process Outsourcing/Call Center/Shared Services]</v>
          </cell>
          <cell r="Y123" t="str">
            <v>6160 [Business Process Outsourcing/Call Center/Shared Services]</v>
          </cell>
          <cell r="AB123" t="str">
            <v>NGA [Nigeria]</v>
          </cell>
        </row>
        <row r="124">
          <cell r="G124" t="str">
            <v>NOR [Norway]</v>
          </cell>
          <cell r="H124" t="str">
            <v>6165 [Commercial Printing and Mailing Services]</v>
          </cell>
          <cell r="T124" t="str">
            <v>6165 [Commercial Printing and Mailing Services]</v>
          </cell>
          <cell r="Y124" t="str">
            <v>6165 [Commercial Printing and Mailing Services]</v>
          </cell>
          <cell r="AB124" t="str">
            <v>NOR [Norway]</v>
          </cell>
        </row>
        <row r="125">
          <cell r="G125" t="str">
            <v>OMN [Oman]</v>
          </cell>
          <cell r="H125" t="str">
            <v>6170 [Janitorial Services]</v>
          </cell>
          <cell r="T125" t="str">
            <v>6170 [Janitorial Services]</v>
          </cell>
          <cell r="Y125" t="str">
            <v>6170 [Janitorial Services]</v>
          </cell>
          <cell r="AB125" t="str">
            <v>OMN [Oman]</v>
          </cell>
        </row>
        <row r="126">
          <cell r="G126" t="str">
            <v>PAK [Pakistan]</v>
          </cell>
          <cell r="H126" t="str">
            <v>6175 [Meeting Facilities and Services]</v>
          </cell>
          <cell r="T126" t="str">
            <v>6175 [Meeting Facilities and Services]</v>
          </cell>
          <cell r="Y126" t="str">
            <v>6175 [Meeting Facilities and Services]</v>
          </cell>
          <cell r="AB126" t="str">
            <v>PAK [Pakistan]</v>
          </cell>
        </row>
        <row r="127">
          <cell r="G127" t="str">
            <v>PAN [Panama]</v>
          </cell>
          <cell r="H127" t="str">
            <v>6180 [Recycling and Waste Management Services]</v>
          </cell>
          <cell r="T127" t="str">
            <v>6180 [Recycling and Waste Management Services]</v>
          </cell>
          <cell r="Y127" t="str">
            <v>6180 [Recycling and Waste Management Services]</v>
          </cell>
          <cell r="AB127" t="str">
            <v>PAN [Panama]</v>
          </cell>
        </row>
        <row r="128">
          <cell r="G128" t="str">
            <v>PNG [Papua New Guinea]</v>
          </cell>
          <cell r="H128" t="str">
            <v>6185 [Security Services]</v>
          </cell>
          <cell r="T128" t="str">
            <v>6185 [Security Services]</v>
          </cell>
          <cell r="Y128" t="str">
            <v>6185 [Security Services]</v>
          </cell>
          <cell r="AB128" t="str">
            <v>PNG [Papua New Guinea]</v>
          </cell>
        </row>
        <row r="129">
          <cell r="G129" t="str">
            <v>PRY [Paraguay]</v>
          </cell>
          <cell r="H129" t="str">
            <v>6190 [Uniform and Equipment Rentals]</v>
          </cell>
          <cell r="T129" t="str">
            <v>6190 [Uniform and Equipment Rentals]</v>
          </cell>
          <cell r="Y129" t="str">
            <v>6190 [Uniform and Equipment Rentals]</v>
          </cell>
          <cell r="AB129" t="str">
            <v>PRY [Paraguay]</v>
          </cell>
        </row>
        <row r="130">
          <cell r="G130" t="str">
            <v>PER [Peru]</v>
          </cell>
          <cell r="H130" t="str">
            <v>6199 [Other Business Support Services - Not Classified Elsewhere]</v>
          </cell>
          <cell r="T130" t="str">
            <v>6199 [Other Business Support Services - Not Classified Elsewhere]</v>
          </cell>
          <cell r="Y130" t="str">
            <v>6199 [Other Business Support Services - Not Classified Elsewhere]</v>
          </cell>
          <cell r="AB130" t="str">
            <v>PER [Peru]</v>
          </cell>
        </row>
        <row r="131">
          <cell r="G131" t="str">
            <v>PHL [Philippines]</v>
          </cell>
          <cell r="H131" t="str">
            <v>6210 [Building Construction Contractors]</v>
          </cell>
          <cell r="T131" t="str">
            <v>6210 [Building Construction Contractors]</v>
          </cell>
          <cell r="Y131" t="str">
            <v>6210 [Building Construction Contractors]</v>
          </cell>
          <cell r="AB131" t="str">
            <v>PHL [Philippines]</v>
          </cell>
        </row>
        <row r="132">
          <cell r="G132" t="str">
            <v>POL [Poland]</v>
          </cell>
          <cell r="H132" t="str">
            <v>6220 [Building, Construction and Civil Engineering Consultants]</v>
          </cell>
          <cell r="T132" t="str">
            <v>6220 [Building, Construction and Civil Engineering Consultants]</v>
          </cell>
          <cell r="Y132" t="str">
            <v>6220 [Building, Construction and Civil Engineering Consultants]</v>
          </cell>
          <cell r="AB132" t="str">
            <v>POL [Poland]</v>
          </cell>
        </row>
        <row r="133">
          <cell r="G133" t="str">
            <v>PRT [Portugal]</v>
          </cell>
          <cell r="H133" t="str">
            <v>6230 [Civil Engineering Contractors]</v>
          </cell>
          <cell r="T133" t="str">
            <v>6230 [Civil Engineering Contractors]</v>
          </cell>
          <cell r="Y133" t="str">
            <v>6230 [Civil Engineering Contractors]</v>
          </cell>
          <cell r="AB133" t="str">
            <v>PRT [Portugal]</v>
          </cell>
        </row>
        <row r="134">
          <cell r="G134" t="str">
            <v>PRI [Puerto Rico]</v>
          </cell>
          <cell r="H134" t="str">
            <v>6240 [Electrical and Mechanical Engineering Contractors]</v>
          </cell>
          <cell r="T134" t="str">
            <v>6240 [Electrical and Mechanical Engineering Contractors]</v>
          </cell>
          <cell r="Y134" t="str">
            <v>6240 [Electrical and Mechanical Engineering Contractors]</v>
          </cell>
          <cell r="AB134" t="str">
            <v>PRI [Puerto Rico]</v>
          </cell>
        </row>
        <row r="135">
          <cell r="G135" t="str">
            <v>QAT [Qatar]</v>
          </cell>
          <cell r="H135" t="str">
            <v>6250 [General Contractors]</v>
          </cell>
          <cell r="T135" t="str">
            <v>6250 [General Contractors]</v>
          </cell>
          <cell r="Y135" t="str">
            <v>6250 [General Contractors]</v>
          </cell>
          <cell r="AB135" t="str">
            <v>QAT [Qatar]</v>
          </cell>
        </row>
        <row r="136">
          <cell r="G136" t="str">
            <v>ROU [Romania]</v>
          </cell>
          <cell r="H136" t="str">
            <v>6299 [Other Construction Services - Not Classified Elsewhere]</v>
          </cell>
          <cell r="T136" t="str">
            <v>6299 [Other Construction Services - Not Classified Elsewhere]</v>
          </cell>
          <cell r="Y136" t="str">
            <v>6299 [Other Construction Services - Not Classified Elsewhere]</v>
          </cell>
          <cell r="AB136" t="str">
            <v>ROU [Romania]</v>
          </cell>
        </row>
        <row r="137">
          <cell r="G137" t="str">
            <v>RUS [Russia]</v>
          </cell>
          <cell r="H137" t="str">
            <v>6310 [Property Managers - Nonresidential]</v>
          </cell>
          <cell r="T137" t="str">
            <v>6310 [Property Managers - Nonresidential]</v>
          </cell>
          <cell r="Y137" t="str">
            <v>6310 [Property Managers - Nonresidential]</v>
          </cell>
          <cell r="AB137" t="str">
            <v>RUS [Russia]</v>
          </cell>
        </row>
        <row r="138">
          <cell r="G138" t="str">
            <v>RWA [Rwanda]</v>
          </cell>
          <cell r="H138" t="str">
            <v>6320 [Property Managers - Residential]</v>
          </cell>
          <cell r="T138" t="str">
            <v>6320 [Property Managers - Residential]</v>
          </cell>
          <cell r="Y138" t="str">
            <v>6320 [Property Managers - Residential]</v>
          </cell>
          <cell r="AB138" t="str">
            <v>RWA [Rwanda]</v>
          </cell>
        </row>
        <row r="139">
          <cell r="G139" t="str">
            <v>SMR [San Marino]</v>
          </cell>
          <cell r="H139" t="str">
            <v>6330 [Real Estate Agents and Brokers]</v>
          </cell>
          <cell r="T139" t="str">
            <v>6330 [Real Estate Agents and Brokers]</v>
          </cell>
          <cell r="Y139" t="str">
            <v>6330 [Real Estate Agents and Brokers]</v>
          </cell>
          <cell r="AB139" t="str">
            <v>SMR [San Marino]</v>
          </cell>
        </row>
        <row r="140">
          <cell r="G140" t="str">
            <v>SAU [Saudi Arabia]</v>
          </cell>
          <cell r="H140" t="str">
            <v>6360 [Home Services]</v>
          </cell>
          <cell r="T140" t="str">
            <v>6360 [Home Services]</v>
          </cell>
          <cell r="Y140" t="str">
            <v>6360 [Home Services]</v>
          </cell>
          <cell r="AB140" t="str">
            <v>SAU [Saudi Arabia]</v>
          </cell>
        </row>
        <row r="141">
          <cell r="G141" t="str">
            <v>SEN [Senegal]</v>
          </cell>
          <cell r="H141" t="str">
            <v>6370 [Personal Services]</v>
          </cell>
          <cell r="T141" t="str">
            <v>6370 [Personal Services]</v>
          </cell>
          <cell r="Y141" t="str">
            <v>6370 [Personal Services]</v>
          </cell>
          <cell r="AB141" t="str">
            <v>SEN [Senegal]</v>
          </cell>
        </row>
        <row r="142">
          <cell r="G142" t="str">
            <v>SRB [Serbia]</v>
          </cell>
          <cell r="H142" t="str">
            <v>6410 [Internet Service Providers (ISPs)]</v>
          </cell>
          <cell r="T142" t="str">
            <v>6410 [Internet Service Providers (ISPs)]</v>
          </cell>
          <cell r="Y142" t="str">
            <v>6410 [Internet Service Providers (ISPs)]</v>
          </cell>
          <cell r="AB142" t="str">
            <v>SRB [Serbia]</v>
          </cell>
        </row>
        <row r="143">
          <cell r="G143" t="str">
            <v>SYC [Seychelles]</v>
          </cell>
          <cell r="H143" t="str">
            <v>6420 [Internet-Related Services (Excluding ISPs)]</v>
          </cell>
          <cell r="T143" t="str">
            <v>6420 [Internet-Related Services (Excluding ISPs)]</v>
          </cell>
          <cell r="Y143" t="str">
            <v>6420 [Internet-Related Services (Excluding ISPs)]</v>
          </cell>
          <cell r="AB143" t="str">
            <v>SGP [Singapore]</v>
          </cell>
        </row>
        <row r="144">
          <cell r="G144" t="str">
            <v>SLE [Sierra Leone]</v>
          </cell>
          <cell r="H144" t="str">
            <v>6450 [Amusement Parks, Theaters and Zoos]</v>
          </cell>
          <cell r="T144" t="str">
            <v>6450 [Amusement Parks, Theaters and Zoos]</v>
          </cell>
          <cell r="Y144" t="str">
            <v>6450 [Amusement Parks, Theaters and Zoos]</v>
          </cell>
          <cell r="AB144" t="str">
            <v>SXM [Sint Maarten (Dutch)]</v>
          </cell>
        </row>
        <row r="145">
          <cell r="G145" t="str">
            <v>SGP [Singapore]</v>
          </cell>
          <cell r="H145" t="str">
            <v>6455 [Casinos]</v>
          </cell>
          <cell r="T145" t="str">
            <v>6455 [Casinos]</v>
          </cell>
          <cell r="Y145" t="str">
            <v>6455 [Casinos]</v>
          </cell>
          <cell r="AB145" t="str">
            <v>SVK [Slovakia]</v>
          </cell>
        </row>
        <row r="146">
          <cell r="G146" t="str">
            <v>SXM [Sint Maarten (Dutch)]</v>
          </cell>
          <cell r="H146" t="str">
            <v>6460 [Hotels]</v>
          </cell>
          <cell r="T146" t="str">
            <v>6460 [Hotels]</v>
          </cell>
          <cell r="Y146" t="str">
            <v>6460 [Hotels]</v>
          </cell>
          <cell r="AB146" t="str">
            <v>SVN [Slovenia]</v>
          </cell>
        </row>
        <row r="147">
          <cell r="G147" t="str">
            <v>SVK [Slovakia]</v>
          </cell>
          <cell r="H147" t="str">
            <v>6465 [Live Entertainment and Related Services]</v>
          </cell>
          <cell r="T147" t="str">
            <v>6465 [Live Entertainment and Related Services]</v>
          </cell>
          <cell r="Y147" t="str">
            <v>6465 [Live Entertainment and Related Services]</v>
          </cell>
          <cell r="AB147" t="str">
            <v>ZAF [South Africa]</v>
          </cell>
        </row>
        <row r="148">
          <cell r="G148" t="str">
            <v>SVN [Slovenia]</v>
          </cell>
          <cell r="H148" t="str">
            <v>6470 [Restaurants and Food Services]</v>
          </cell>
          <cell r="T148" t="str">
            <v>6470 [Restaurants and Food Services]</v>
          </cell>
          <cell r="Y148" t="str">
            <v>6470 [Restaurants and Food Services]</v>
          </cell>
          <cell r="AB148" t="str">
            <v>ESP [Spain]</v>
          </cell>
        </row>
        <row r="149">
          <cell r="G149" t="str">
            <v>ZAF [South Africa]</v>
          </cell>
          <cell r="H149" t="str">
            <v>6475 [Sports Arenas]</v>
          </cell>
          <cell r="T149" t="str">
            <v>6475 [Sports Arenas]</v>
          </cell>
          <cell r="Y149" t="str">
            <v>6475 [Sports Arenas]</v>
          </cell>
          <cell r="AB149" t="str">
            <v>LKA [Sri Lanka]</v>
          </cell>
        </row>
        <row r="150">
          <cell r="G150" t="str">
            <v>ESP [Spain]</v>
          </cell>
          <cell r="H150" t="str">
            <v>6480 [Travel Services/Agencies]</v>
          </cell>
          <cell r="T150" t="str">
            <v>6480 [Travel Services/Agencies]</v>
          </cell>
          <cell r="Y150" t="str">
            <v>6480 [Travel Services/Agencies]</v>
          </cell>
          <cell r="AB150" t="str">
            <v>SWZ [Eswatini]</v>
          </cell>
        </row>
        <row r="151">
          <cell r="G151" t="str">
            <v>LKA [Sri Lanka]</v>
          </cell>
          <cell r="H151" t="str">
            <v>6505 [Advertising]</v>
          </cell>
          <cell r="T151" t="str">
            <v>6505 [Advertising]</v>
          </cell>
          <cell r="Y151" t="str">
            <v>6505 [Advertising]</v>
          </cell>
          <cell r="AB151" t="str">
            <v>SWE [Sweden]</v>
          </cell>
        </row>
        <row r="152">
          <cell r="G152" t="str">
            <v>SDN [Sudan]</v>
          </cell>
          <cell r="H152" t="str">
            <v>6510 [Book Publishers]</v>
          </cell>
          <cell r="T152" t="str">
            <v>6510 [Book Publishers]</v>
          </cell>
          <cell r="Y152" t="str">
            <v>6510 [Book Publishers]</v>
          </cell>
          <cell r="AB152" t="str">
            <v>CHE [Switzerland]</v>
          </cell>
        </row>
        <row r="153">
          <cell r="G153" t="str">
            <v>SWZ [Eswatini]</v>
          </cell>
          <cell r="H153" t="str">
            <v>6515 [Business to Business Media]</v>
          </cell>
          <cell r="T153" t="str">
            <v>6515 [Business to Business Media]</v>
          </cell>
          <cell r="Y153" t="str">
            <v>6515 [Business to Business Media]</v>
          </cell>
          <cell r="AB153" t="str">
            <v>SYR [Syrian Arab Republic]</v>
          </cell>
        </row>
        <row r="154">
          <cell r="G154" t="str">
            <v>SWE [Sweden]</v>
          </cell>
          <cell r="H154" t="str">
            <v>6520 [Consumer Magazines]</v>
          </cell>
          <cell r="T154" t="str">
            <v>6520 [Consumer Magazines]</v>
          </cell>
          <cell r="Y154" t="str">
            <v>6520 [Consumer Magazines]</v>
          </cell>
          <cell r="AB154" t="str">
            <v>TWN [Taiwan]</v>
          </cell>
        </row>
        <row r="155">
          <cell r="G155" t="str">
            <v>CHE [Switzerland]</v>
          </cell>
          <cell r="H155" t="str">
            <v>6525 [Events/Exhibits]</v>
          </cell>
          <cell r="T155" t="str">
            <v>6525 [Events/Exhibits]</v>
          </cell>
          <cell r="Y155" t="str">
            <v>6525 [Events/Exhibits]</v>
          </cell>
          <cell r="AB155" t="str">
            <v>SYC [Seychelles]</v>
          </cell>
        </row>
        <row r="156">
          <cell r="G156" t="str">
            <v>SYR [Syrian Arab Republic]</v>
          </cell>
          <cell r="H156" t="str">
            <v>6530 [Media and Entertainment - Information Services]</v>
          </cell>
          <cell r="T156" t="str">
            <v>6530 [Media and Entertainment - Information Services]</v>
          </cell>
          <cell r="Y156" t="str">
            <v>6530 [Media and Entertainment - Information Services]</v>
          </cell>
          <cell r="AB156" t="str">
            <v>TZA [Tanzania]</v>
          </cell>
        </row>
        <row r="157">
          <cell r="G157" t="str">
            <v>TJK [Tadjikistan]</v>
          </cell>
          <cell r="H157" t="str">
            <v>6535 [Multiple Media Platforms]</v>
          </cell>
          <cell r="T157" t="str">
            <v>6535 [Multiple Media Platforms]</v>
          </cell>
          <cell r="Y157" t="str">
            <v>6535 [Multiple Media Platforms]</v>
          </cell>
          <cell r="AB157" t="str">
            <v>SLE [Sierra Leone]</v>
          </cell>
        </row>
        <row r="158">
          <cell r="G158" t="str">
            <v>TWN [Taiwan]</v>
          </cell>
          <cell r="H158" t="str">
            <v>6540 [Music Labels]</v>
          </cell>
          <cell r="T158" t="str">
            <v>6540 [Music Labels]</v>
          </cell>
          <cell r="Y158" t="str">
            <v>6540 [Music Labels]</v>
          </cell>
          <cell r="AB158" t="str">
            <v>THA [Thailand]</v>
          </cell>
        </row>
        <row r="159">
          <cell r="G159" t="str">
            <v>TZA [Tanzania]</v>
          </cell>
          <cell r="H159" t="str">
            <v>6545 [Newspaper and News Syndicates]</v>
          </cell>
          <cell r="T159" t="str">
            <v>6545 [Newspaper and News Syndicates]</v>
          </cell>
          <cell r="Y159" t="str">
            <v>6545 [Newspaper and News Syndicates]</v>
          </cell>
          <cell r="AB159" t="str">
            <v>TGO [Togo]</v>
          </cell>
        </row>
        <row r="160">
          <cell r="G160" t="str">
            <v>THA [Thailand]</v>
          </cell>
          <cell r="H160" t="str">
            <v>6550 [Online/Digital Media]</v>
          </cell>
          <cell r="T160" t="str">
            <v>6550 [Online/Digital Media]</v>
          </cell>
          <cell r="Y160" t="str">
            <v>6550 [Online/Digital Media]</v>
          </cell>
          <cell r="AB160" t="str">
            <v>TTO [Trinidad and Tobago]</v>
          </cell>
        </row>
        <row r="161">
          <cell r="G161" t="str">
            <v>TGO [Togo]</v>
          </cell>
          <cell r="H161" t="str">
            <v>6552 [Public Relations]</v>
          </cell>
          <cell r="T161" t="str">
            <v>6552 [Public Relations]</v>
          </cell>
          <cell r="Y161" t="str">
            <v>6552 [Public Relations]</v>
          </cell>
          <cell r="AB161" t="str">
            <v>TUN [Tunisia]</v>
          </cell>
        </row>
        <row r="162">
          <cell r="G162" t="str">
            <v>TTO [Trinidad and Tobago]</v>
          </cell>
          <cell r="H162" t="str">
            <v>6555 [Radio Stations]</v>
          </cell>
          <cell r="T162" t="str">
            <v>6555 [Radio Stations]</v>
          </cell>
          <cell r="Y162" t="str">
            <v>6555 [Radio Stations]</v>
          </cell>
          <cell r="AB162" t="str">
            <v>TUR [Turkey]</v>
          </cell>
        </row>
        <row r="163">
          <cell r="G163" t="str">
            <v>TUN [Tunisia]</v>
          </cell>
          <cell r="H163" t="str">
            <v>6560 [TV Networks]</v>
          </cell>
          <cell r="T163" t="str">
            <v>6560 [TV Networks]</v>
          </cell>
          <cell r="Y163" t="str">
            <v>6560 [TV Networks]</v>
          </cell>
          <cell r="AB163" t="str">
            <v>TKM [Turkmenistan]</v>
          </cell>
        </row>
        <row r="164">
          <cell r="G164" t="str">
            <v>TUR [Turkey]</v>
          </cell>
          <cell r="H164" t="str">
            <v>6565 [TV Stations]</v>
          </cell>
          <cell r="T164" t="str">
            <v>6565 [TV Stations]</v>
          </cell>
          <cell r="Y164" t="str">
            <v>6565 [TV Stations]</v>
          </cell>
          <cell r="AB164" t="str">
            <v>UGA [Uganda]</v>
          </cell>
        </row>
        <row r="165">
          <cell r="G165" t="str">
            <v>TKM [Turkmenistan]</v>
          </cell>
          <cell r="H165" t="str">
            <v>6570 [TV/Internet Access Providers]</v>
          </cell>
          <cell r="T165" t="str">
            <v>6570 [TV/Internet Access Providers]</v>
          </cell>
          <cell r="Y165" t="str">
            <v>6570 [TV/Internet Access Providers]</v>
          </cell>
          <cell r="AB165" t="str">
            <v>SDN [Sudan]</v>
          </cell>
        </row>
        <row r="166">
          <cell r="G166" t="str">
            <v>UGA [Uganda]</v>
          </cell>
          <cell r="H166" t="str">
            <v>6575 [Video Game Production]</v>
          </cell>
          <cell r="T166" t="str">
            <v>6575 [Video Game Production]</v>
          </cell>
          <cell r="Y166" t="str">
            <v>6575 [Video Game Production]</v>
          </cell>
          <cell r="AB166" t="str">
            <v>UKR [Ukraine]</v>
          </cell>
        </row>
        <row r="167">
          <cell r="G167" t="str">
            <v>UKR [Ukraine]</v>
          </cell>
          <cell r="H167" t="str">
            <v>6580 [Video Production - TV/Web Series]</v>
          </cell>
          <cell r="T167" t="str">
            <v>6580 [Video Production - TV/Web Series]</v>
          </cell>
          <cell r="Y167" t="str">
            <v>6580 [Video Production - TV/Web Series]</v>
          </cell>
          <cell r="AB167" t="str">
            <v>ARE [United Arab Emirates]</v>
          </cell>
        </row>
        <row r="168">
          <cell r="G168" t="str">
            <v>ARE [United Arab Emirates]</v>
          </cell>
          <cell r="H168" t="str">
            <v>6585 [Video Production - Feature Films]</v>
          </cell>
          <cell r="T168" t="str">
            <v>6585 [Video Production - Feature Films]</v>
          </cell>
          <cell r="Y168" t="str">
            <v>6585 [Video Production - Feature Films]</v>
          </cell>
          <cell r="AB168" t="str">
            <v>GBR [United Kingdom]</v>
          </cell>
        </row>
        <row r="169">
          <cell r="G169" t="str">
            <v>GBR [United Kingdom]</v>
          </cell>
          <cell r="H169" t="str">
            <v>6599 [Other Media and Entertainment - Not Classified Elsewhere]</v>
          </cell>
          <cell r="T169" t="str">
            <v>6599 [Other Media and Entertainment - Not Classified Elsewhere]</v>
          </cell>
          <cell r="Y169" t="str">
            <v>6599 [Other Media and Entertainment - Not Classified Elsewhere]</v>
          </cell>
          <cell r="AB169" t="str">
            <v>USA [United States]</v>
          </cell>
        </row>
        <row r="170">
          <cell r="G170" t="str">
            <v>USA [United States]</v>
          </cell>
          <cell r="H170" t="str">
            <v>6610 [Property and Facility Managers - Commercial]</v>
          </cell>
          <cell r="T170" t="str">
            <v>6610 [Property and Facility Managers - Commercial]</v>
          </cell>
          <cell r="Y170" t="str">
            <v>6610 [Property and Facility Managers - Commercial]</v>
          </cell>
          <cell r="AB170" t="str">
            <v>URY [Uruguay]</v>
          </cell>
        </row>
        <row r="171">
          <cell r="G171" t="str">
            <v>URY [Uruguay]</v>
          </cell>
          <cell r="H171" t="str">
            <v>6620 [Property and Facility Managers - Residential]</v>
          </cell>
          <cell r="T171" t="str">
            <v>6620 [Property and Facility Managers - Residential]</v>
          </cell>
          <cell r="Y171" t="str">
            <v>6620 [Property and Facility Managers - Residential]</v>
          </cell>
          <cell r="AB171" t="str">
            <v>UZB [Uzbekistan]</v>
          </cell>
        </row>
        <row r="172">
          <cell r="G172" t="str">
            <v>UZB [Uzbekistan]</v>
          </cell>
          <cell r="H172" t="str">
            <v>6630 [Real Estate/Property Developers]</v>
          </cell>
          <cell r="T172" t="str">
            <v>6630 [Real Estate/Property Developers]</v>
          </cell>
          <cell r="Y172" t="str">
            <v>6630 [Real Estate/Property Developers]</v>
          </cell>
          <cell r="AB172" t="str">
            <v>TJK [Tadjikistan]</v>
          </cell>
        </row>
        <row r="173">
          <cell r="G173" t="str">
            <v>VEN [Venezuela]</v>
          </cell>
          <cell r="H173" t="str">
            <v>6700 [Software Products and Services]</v>
          </cell>
          <cell r="T173" t="str">
            <v>6700 [Software Products and Services]</v>
          </cell>
          <cell r="Y173" t="str">
            <v>6700 [Software Products and Services]</v>
          </cell>
          <cell r="AB173" t="str">
            <v>VEN [Venezuela]</v>
          </cell>
        </row>
        <row r="174">
          <cell r="G174" t="str">
            <v>VNM [Vietnam]</v>
          </cell>
          <cell r="H174" t="str">
            <v>6750 [Internet Backbone Infrastructure]</v>
          </cell>
          <cell r="T174" t="str">
            <v>6750 [Internet Backbone Infrastructure]</v>
          </cell>
          <cell r="Y174" t="str">
            <v>6750 [Internet Backbone Infrastructure]</v>
          </cell>
          <cell r="AB174" t="str">
            <v>VNM [Vietnam]</v>
          </cell>
        </row>
        <row r="175">
          <cell r="G175" t="str">
            <v>YEM [Yemen]</v>
          </cell>
          <cell r="H175" t="str">
            <v>6760 [Satellite Communications]</v>
          </cell>
          <cell r="T175" t="str">
            <v>6760 [Satellite Communications]</v>
          </cell>
          <cell r="Y175" t="str">
            <v>6760 [Satellite Communications]</v>
          </cell>
          <cell r="AB175" t="str">
            <v>YEM [Yemen]</v>
          </cell>
        </row>
        <row r="176">
          <cell r="G176" t="str">
            <v>ZMB [Zambia]</v>
          </cell>
          <cell r="H176" t="str">
            <v>6770 [Telecommunications Equipment and Services]</v>
          </cell>
          <cell r="T176" t="str">
            <v>6770 [Telecommunications Equipment and Services]</v>
          </cell>
          <cell r="Y176" t="str">
            <v>6770 [Telecommunications Equipment and Services]</v>
          </cell>
          <cell r="AB176" t="str">
            <v>ZMB [Zambia]</v>
          </cell>
        </row>
        <row r="177">
          <cell r="G177" t="str">
            <v>ZWE [Zimbabwe]</v>
          </cell>
          <cell r="H177" t="str">
            <v>6780 [Wired Communications]</v>
          </cell>
          <cell r="T177" t="str">
            <v>6780 [Wired Communications]</v>
          </cell>
          <cell r="Y177" t="str">
            <v>6780 [Wired Communications]</v>
          </cell>
          <cell r="AB177" t="str">
            <v>ZWE [Zimbabwe]</v>
          </cell>
        </row>
        <row r="178">
          <cell r="H178" t="str">
            <v>6790 [Wireless Communications]</v>
          </cell>
          <cell r="T178" t="str">
            <v>6790 [Wireless Communications]</v>
          </cell>
          <cell r="Y178" t="str">
            <v>6790 [Wireless Communications]</v>
          </cell>
        </row>
        <row r="179">
          <cell r="H179" t="str">
            <v>6799 [Telecommunications and Network Products and Services - Not Classified Elsewhere]</v>
          </cell>
          <cell r="T179" t="str">
            <v>6799 [Telecommunications and Network Products and Services - Not Classified Elsewhere]</v>
          </cell>
          <cell r="Y179" t="str">
            <v>6799 [Telecommunications and Network Products and Services - Not Classified Elsewhere]</v>
          </cell>
        </row>
        <row r="180">
          <cell r="H180" t="str">
            <v>6810 [Air Transportation]</v>
          </cell>
          <cell r="T180" t="str">
            <v>6810 [Air Transportation]</v>
          </cell>
          <cell r="Y180" t="str">
            <v>6810 [Air Transportation]</v>
          </cell>
        </row>
        <row r="181">
          <cell r="H181" t="str">
            <v>6820 [Auto, Truck and Equipment Rental]</v>
          </cell>
          <cell r="T181" t="str">
            <v>6820 [Auto, Truck and Equipment Rental]</v>
          </cell>
          <cell r="Y181" t="str">
            <v>6820 [Auto, Truck and Equipment Rental]</v>
          </cell>
        </row>
        <row r="182">
          <cell r="H182" t="str">
            <v>6830 [Overland and Water Transportation]</v>
          </cell>
          <cell r="T182" t="str">
            <v>6830 [Overland and Water Transportation]</v>
          </cell>
          <cell r="Y182" t="str">
            <v>6830 [Overland and Water Transportation]</v>
          </cell>
        </row>
        <row r="183">
          <cell r="H183" t="str">
            <v>6899 [Other Transportation - Not Classified Elsewhere]</v>
          </cell>
          <cell r="T183" t="str">
            <v>6899 [Other Transportation - Not Classified Elsewhere]</v>
          </cell>
          <cell r="Y183" t="str">
            <v>6899 [Other Transportation - Not Classified Elsewhere]</v>
          </cell>
        </row>
        <row r="184">
          <cell r="H184" t="str">
            <v>6991 [Repair Services (Including Automobiles)]</v>
          </cell>
          <cell r="T184" t="str">
            <v>6991 [Repair Services (Including Automobiles)]</v>
          </cell>
          <cell r="Y184" t="str">
            <v>6991 [Repair Services (Including Automobiles)]</v>
          </cell>
        </row>
        <row r="185">
          <cell r="H185" t="str">
            <v>6995 [Research and Development Services (Nonmedical)]</v>
          </cell>
          <cell r="T185" t="str">
            <v>6995 [Research and Development Services (Nonmedical)]</v>
          </cell>
          <cell r="Y185" t="str">
            <v>6995 [Research and Development Services (Nonmedical)]</v>
          </cell>
        </row>
        <row r="186">
          <cell r="H186" t="str">
            <v>6997 [Storage]</v>
          </cell>
          <cell r="T186" t="str">
            <v>6997 [Storage]</v>
          </cell>
          <cell r="Y186" t="str">
            <v>6997 [Storage]</v>
          </cell>
        </row>
        <row r="187">
          <cell r="H187" t="str">
            <v>7020 [General Medical and Surgical Hospitals (Nonteaching)]</v>
          </cell>
          <cell r="T187" t="str">
            <v>7020 [General Medical and Surgical Hospitals (Nonteaching)]</v>
          </cell>
          <cell r="Y187" t="str">
            <v>7020 [General Medical and Surgical Hospitals (Nonteaching)]</v>
          </cell>
        </row>
        <row r="188">
          <cell r="H188" t="str">
            <v>7030 [General Medical and Surgical Hospitals (Teaching)]</v>
          </cell>
          <cell r="T188" t="str">
            <v>7030 [General Medical and Surgical Hospitals (Teaching)]</v>
          </cell>
          <cell r="Y188" t="str">
            <v>7030 [General Medical and Surgical Hospitals (Teaching)]</v>
          </cell>
        </row>
        <row r="189">
          <cell r="H189" t="str">
            <v>7050 [Psychiatric and Substance Abuse Hospitals]</v>
          </cell>
          <cell r="T189" t="str">
            <v>7050 [Psychiatric and Substance Abuse Hospitals]</v>
          </cell>
          <cell r="Y189" t="str">
            <v>7050 [Psychiatric and Substance Abuse Hospitals]</v>
          </cell>
        </row>
        <row r="190">
          <cell r="H190" t="str">
            <v>7060 [Rehabilitation Hospitals]</v>
          </cell>
          <cell r="T190" t="str">
            <v>7060 [Rehabilitation Hospitals]</v>
          </cell>
          <cell r="Y190" t="str">
            <v>7060 [Rehabilitation Hospitals]</v>
          </cell>
        </row>
        <row r="191">
          <cell r="H191" t="str">
            <v>7080 [Specialty Medical &amp; Surgical Hospitals (Excluding Psychiatric &amp; Substance Abuse)]</v>
          </cell>
          <cell r="T191" t="str">
            <v>7080 [Specialty Medical &amp; Surgical Hospitals (Excluding Psychiatric &amp; Substance Abuse)]</v>
          </cell>
          <cell r="Y191" t="str">
            <v>7080 [Specialty Medical &amp; Surgical Hospitals (Excluding Psychiatric &amp; Substance Abuse)]</v>
          </cell>
        </row>
        <row r="192">
          <cell r="H192" t="str">
            <v>7090 [Children's Hospitals]</v>
          </cell>
          <cell r="T192" t="str">
            <v>7090 [Children's Hospitals]</v>
          </cell>
          <cell r="Y192" t="str">
            <v>7090 [Children's Hospitals]</v>
          </cell>
        </row>
        <row r="193">
          <cell r="H193" t="str">
            <v>7099 [Other Hospitals - Not Classified Elsewhere]</v>
          </cell>
          <cell r="T193" t="str">
            <v>7099 [Other Hospitals - Not Classified Elsewhere]</v>
          </cell>
          <cell r="Y193" t="str">
            <v>7099 [Other Hospitals - Not Classified Elsewhere]</v>
          </cell>
        </row>
        <row r="194">
          <cell r="H194" t="str">
            <v>7110 [Ambulatory Health Care Services]</v>
          </cell>
          <cell r="T194" t="str">
            <v>7110 [Ambulatory Health Care Services]</v>
          </cell>
          <cell r="Y194" t="str">
            <v>7110 [Ambulatory Health Care Services]</v>
          </cell>
        </row>
        <row r="195">
          <cell r="H195" t="str">
            <v>7120 [Nursing and Residential Care Facilities]</v>
          </cell>
          <cell r="T195" t="str">
            <v>7120 [Nursing and Residential Care Facilities]</v>
          </cell>
          <cell r="Y195" t="str">
            <v>7120 [Nursing and Residential Care Facilities]</v>
          </cell>
        </row>
        <row r="196">
          <cell r="H196" t="str">
            <v>7199 [Other Health Care Services]</v>
          </cell>
          <cell r="T196" t="str">
            <v>7199 [Other Health Care Services]</v>
          </cell>
          <cell r="Y196" t="str">
            <v>7199 [Other Health Care Services]</v>
          </cell>
        </row>
        <row r="197">
          <cell r="H197" t="str">
            <v>8010 [Banking Operations]</v>
          </cell>
          <cell r="T197" t="str">
            <v>8010 [Banking Operations]</v>
          </cell>
          <cell r="Y197" t="str">
            <v>8010 [Banking Operations]</v>
          </cell>
        </row>
        <row r="198">
          <cell r="H198" t="str">
            <v>8020 [Commercial/Business Banking]</v>
          </cell>
          <cell r="T198" t="str">
            <v>8020 [Commercial/Business Banking]</v>
          </cell>
          <cell r="Y198" t="str">
            <v>8020 [Commercial/Business Banking]</v>
          </cell>
        </row>
        <row r="199">
          <cell r="H199" t="str">
            <v>8030 [Consumer and Mortgage Lending]</v>
          </cell>
          <cell r="T199" t="str">
            <v>8030 [Consumer and Mortgage Lending]</v>
          </cell>
          <cell r="Y199" t="str">
            <v>8030 [Consumer and Mortgage Lending]</v>
          </cell>
        </row>
        <row r="200">
          <cell r="H200" t="str">
            <v>8040 [Consumer/Retail Banking]</v>
          </cell>
          <cell r="T200" t="str">
            <v>8040 [Consumer/Retail Banking]</v>
          </cell>
          <cell r="Y200" t="str">
            <v>8040 [Consumer/Retail Banking]</v>
          </cell>
        </row>
        <row r="201">
          <cell r="H201" t="str">
            <v>8050 [Corporate/Hybrid Banking]</v>
          </cell>
          <cell r="T201" t="str">
            <v>8050 [Corporate/Hybrid Banking]</v>
          </cell>
          <cell r="Y201" t="str">
            <v>8050 [Corporate/Hybrid Banking]</v>
          </cell>
        </row>
        <row r="202">
          <cell r="H202" t="str">
            <v>8060 [Credit Cards]</v>
          </cell>
          <cell r="T202" t="str">
            <v>8060 [Credit Cards]</v>
          </cell>
          <cell r="Y202" t="str">
            <v>8060 [Credit Cards]</v>
          </cell>
        </row>
        <row r="203">
          <cell r="H203" t="str">
            <v>8070 [Credit Unions]</v>
          </cell>
          <cell r="T203" t="str">
            <v>8070 [Credit Unions]</v>
          </cell>
          <cell r="Y203" t="str">
            <v>8070 [Credit Unions]</v>
          </cell>
        </row>
        <row r="204">
          <cell r="H204" t="str">
            <v>8075 [Micro Banking]</v>
          </cell>
          <cell r="T204" t="str">
            <v>8075 [Micro Banking]</v>
          </cell>
          <cell r="Y204" t="str">
            <v>8075 [Micro Banking]</v>
          </cell>
        </row>
        <row r="205">
          <cell r="H205" t="str">
            <v>8080 [Private Banking]</v>
          </cell>
          <cell r="T205" t="str">
            <v>8080 [Private Banking]</v>
          </cell>
          <cell r="Y205" t="str">
            <v>8080 [Private Banking]</v>
          </cell>
        </row>
        <row r="206">
          <cell r="H206" t="str">
            <v>8090 [Savings and Loans]</v>
          </cell>
          <cell r="T206" t="str">
            <v>8090 [Savings and Loans]</v>
          </cell>
          <cell r="Y206" t="str">
            <v>8090 [Savings and Loans]</v>
          </cell>
        </row>
        <row r="207">
          <cell r="H207" t="str">
            <v>8110 [Asset Management]</v>
          </cell>
          <cell r="T207" t="str">
            <v>8110 [Asset Management]</v>
          </cell>
          <cell r="Y207" t="str">
            <v>8110 [Asset Management]</v>
          </cell>
        </row>
        <row r="208">
          <cell r="H208" t="str">
            <v>8120 [Capital Markets and Investment Banking]</v>
          </cell>
          <cell r="T208" t="str">
            <v>8120 [Capital Markets and Investment Banking]</v>
          </cell>
          <cell r="Y208" t="str">
            <v>8120 [Capital Markets and Investment Banking]</v>
          </cell>
        </row>
        <row r="209">
          <cell r="H209" t="str">
            <v>8130 [Commercial Finance]</v>
          </cell>
          <cell r="T209" t="str">
            <v>8130 [Commercial Finance]</v>
          </cell>
          <cell r="Y209" t="str">
            <v>8130 [Commercial Finance]</v>
          </cell>
        </row>
        <row r="210">
          <cell r="H210" t="str">
            <v>8140 [Credit and Collection Services]</v>
          </cell>
          <cell r="T210" t="str">
            <v>8140 [Credit and Collection Services]</v>
          </cell>
          <cell r="Y210" t="str">
            <v>8140 [Credit and Collection Services]</v>
          </cell>
        </row>
        <row r="211">
          <cell r="H211" t="str">
            <v>8145 [Equipment Finance and Leasing]</v>
          </cell>
          <cell r="T211" t="str">
            <v>8145 [Equipment Finance and Leasing]</v>
          </cell>
          <cell r="Y211" t="str">
            <v>8145 [Equipment Finance and Leasing]</v>
          </cell>
        </row>
        <row r="212">
          <cell r="H212" t="str">
            <v>8150 [Financial Planners and Advisors]</v>
          </cell>
          <cell r="T212" t="str">
            <v>8150 [Financial Planners and Advisors]</v>
          </cell>
          <cell r="Y212" t="str">
            <v>8150 [Financial Planners and Advisors]</v>
          </cell>
        </row>
        <row r="213">
          <cell r="H213" t="str">
            <v>8155 [Fund Administration]</v>
          </cell>
          <cell r="T213" t="str">
            <v>8155 [Fund Administration]</v>
          </cell>
          <cell r="Y213" t="str">
            <v>8155 [Fund Administration]</v>
          </cell>
        </row>
        <row r="214">
          <cell r="H214" t="str">
            <v>8160 [Fund Management]</v>
          </cell>
          <cell r="T214" t="str">
            <v>8160 [Fund Management]</v>
          </cell>
          <cell r="Y214" t="str">
            <v>8160 [Fund Management]</v>
          </cell>
        </row>
        <row r="215">
          <cell r="H215" t="str">
            <v>8165 [Investments and Securities Brokerage]</v>
          </cell>
          <cell r="T215" t="str">
            <v>8165 [Investments and Securities Brokerage]</v>
          </cell>
          <cell r="Y215" t="str">
            <v>8165 [Investments and Securities Brokerage]</v>
          </cell>
        </row>
        <row r="216">
          <cell r="H216" t="str">
            <v>8170 [Private Equity]</v>
          </cell>
          <cell r="T216" t="str">
            <v>8170 [Private Equity]</v>
          </cell>
          <cell r="Y216" t="str">
            <v>8170 [Private Equity]</v>
          </cell>
        </row>
        <row r="217">
          <cell r="H217" t="str">
            <v>8175 [Regulatory Agencies]</v>
          </cell>
          <cell r="T217" t="str">
            <v>8175 [Regulatory Agencies]</v>
          </cell>
          <cell r="Y217" t="str">
            <v>8175 [Regulatory Agencies]</v>
          </cell>
        </row>
        <row r="218">
          <cell r="H218" t="str">
            <v>8180 [Research/Ratings Agencies]</v>
          </cell>
          <cell r="T218" t="str">
            <v>8180 [Research/Ratings Agencies]</v>
          </cell>
          <cell r="Y218" t="str">
            <v>8180 [Research/Ratings Agencies]</v>
          </cell>
        </row>
        <row r="219">
          <cell r="H219" t="str">
            <v>8185 [Transaction Services]</v>
          </cell>
          <cell r="T219" t="str">
            <v>8185 [Transaction Services]</v>
          </cell>
          <cell r="Y219" t="str">
            <v>8185 [Transaction Services]</v>
          </cell>
        </row>
        <row r="220">
          <cell r="H220" t="str">
            <v>8190 [Trusts and Other Fiduciary Income Services]</v>
          </cell>
          <cell r="T220" t="str">
            <v>8190 [Trusts and Other Fiduciary Income Services]</v>
          </cell>
          <cell r="Y220" t="str">
            <v>8190 [Trusts and Other Fiduciary Income Services]</v>
          </cell>
        </row>
        <row r="221">
          <cell r="H221" t="str">
            <v>8199 [Other Financial Services - Not Classified Elsewhere]</v>
          </cell>
          <cell r="T221" t="str">
            <v>8199 [Other Financial Services - Not Classified Elsewhere]</v>
          </cell>
          <cell r="Y221" t="str">
            <v>8199 [Other Financial Services - Not Classified Elsewhere]</v>
          </cell>
        </row>
        <row r="222">
          <cell r="H222" t="str">
            <v>8510 [Payments]</v>
          </cell>
          <cell r="T222" t="str">
            <v>8510 [Payments]</v>
          </cell>
          <cell r="Y222" t="str">
            <v>8510 [Payments]</v>
          </cell>
        </row>
        <row r="223">
          <cell r="H223" t="str">
            <v>8520 [Capital Markets and Trading]</v>
          </cell>
          <cell r="T223" t="str">
            <v>8520 [Capital Markets and Trading]</v>
          </cell>
          <cell r="Y223" t="str">
            <v>8520 [Capital Markets and Trading]</v>
          </cell>
        </row>
        <row r="224">
          <cell r="H224" t="str">
            <v>8530 [Lending, Capital Raising and Crowdfunding]</v>
          </cell>
          <cell r="T224" t="str">
            <v>8530 [Lending, Capital Raising and Crowdfunding]</v>
          </cell>
          <cell r="Y224" t="str">
            <v>8530 [Lending, Capital Raising and Crowdfunding]</v>
          </cell>
        </row>
        <row r="225">
          <cell r="H225" t="str">
            <v>8540 [Financial Planning and Wealth Management]</v>
          </cell>
          <cell r="T225" t="str">
            <v>8540 [Financial Planning and Wealth Management]</v>
          </cell>
          <cell r="Y225" t="str">
            <v>8540 [Financial Planning and Wealth Management]</v>
          </cell>
        </row>
        <row r="226">
          <cell r="H226" t="str">
            <v>8550 [Insurance]</v>
          </cell>
          <cell r="T226" t="str">
            <v>8550 [Insurance]</v>
          </cell>
          <cell r="Y226" t="str">
            <v>8550 [Insurance]</v>
          </cell>
        </row>
        <row r="227">
          <cell r="H227" t="str">
            <v>8599 [Other Fintech - Not Classified Elsewhere]</v>
          </cell>
          <cell r="T227" t="str">
            <v>8599 [Other Fintech - Not Classified Elsewhere]</v>
          </cell>
          <cell r="Y227" t="str">
            <v>8599 [Other Fintech - Not Classified Elsewhere]</v>
          </cell>
        </row>
        <row r="228">
          <cell r="H228" t="str">
            <v>9010 [Captive Insurance]</v>
          </cell>
          <cell r="T228" t="str">
            <v>9010 [Captive Insurance]</v>
          </cell>
          <cell r="Y228" t="str">
            <v>9010 [Captive Insurance]</v>
          </cell>
        </row>
        <row r="229">
          <cell r="H229" t="str">
            <v>9020 [Insurance Brokerage]</v>
          </cell>
          <cell r="T229" t="str">
            <v>9020 [Insurance Brokerage]</v>
          </cell>
          <cell r="Y229" t="str">
            <v>9020 [Insurance Brokerage]</v>
          </cell>
        </row>
        <row r="230">
          <cell r="H230" t="str">
            <v>9030 [Lloyd's Agency]</v>
          </cell>
          <cell r="T230" t="str">
            <v>9030 [Lloyd's Agency]</v>
          </cell>
          <cell r="Y230" t="str">
            <v>9030 [Lloyd's Agency]</v>
          </cell>
        </row>
        <row r="231">
          <cell r="H231" t="str">
            <v>9040 [General/Property and Casualty Insurance Carriers]</v>
          </cell>
          <cell r="T231" t="str">
            <v>9040 [General/Property and Casualty Insurance Carriers]</v>
          </cell>
          <cell r="Y231" t="str">
            <v>9040 [General/Property and Casualty Insurance Carriers]</v>
          </cell>
        </row>
        <row r="232">
          <cell r="H232" t="str">
            <v>9110 [Health Insurance Carriers]</v>
          </cell>
          <cell r="T232" t="str">
            <v>9110 [Health Insurance Carriers]</v>
          </cell>
          <cell r="Y232" t="str">
            <v>9110 [Health Insurance Carriers]</v>
          </cell>
        </row>
        <row r="233">
          <cell r="H233" t="str">
            <v>9120 [Life Insurance Carriers]</v>
          </cell>
          <cell r="T233" t="str">
            <v>9120 [Life Insurance Carriers]</v>
          </cell>
          <cell r="Y233" t="str">
            <v>9120 [Life Insurance Carriers]</v>
          </cell>
        </row>
        <row r="234">
          <cell r="H234" t="str">
            <v>9210 [Life and Health Reinsurance]</v>
          </cell>
          <cell r="T234" t="str">
            <v>9210 [Life and Health Reinsurance]</v>
          </cell>
          <cell r="Y234" t="str">
            <v>9210 [Life and Health Reinsurance]</v>
          </cell>
        </row>
        <row r="235">
          <cell r="H235" t="str">
            <v>9220 [General/Property and Casualty Reinsurance]</v>
          </cell>
          <cell r="T235" t="str">
            <v>9220 [General/Property and Casualty Reinsurance]</v>
          </cell>
          <cell r="Y235" t="str">
            <v>9220 [General/Property and Casualty Reinsurance]</v>
          </cell>
        </row>
        <row r="236">
          <cell r="H236" t="str">
            <v>9399 [Other Insurance - Not Classified Elsewhere]</v>
          </cell>
          <cell r="T236" t="str">
            <v>9399 [Other Insurance - Not Classified Elsewhere]</v>
          </cell>
          <cell r="Y236" t="str">
            <v>9399 [Other Insurance - Not Classified Elsewhere]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workbookViewId="0">
      <selection activeCell="K1" sqref="K1"/>
    </sheetView>
  </sheetViews>
  <sheetFormatPr baseColWidth="10" defaultRowHeight="14.5"/>
  <cols>
    <col min="5" max="5" width="18.6328125" bestFit="1" customWidth="1"/>
    <col min="6" max="6" width="28.6328125" bestFit="1" customWidth="1"/>
  </cols>
  <sheetData>
    <row r="1" spans="1:36" ht="52">
      <c r="A1" s="118" t="s">
        <v>139</v>
      </c>
      <c r="B1" s="119" t="s">
        <v>140</v>
      </c>
      <c r="C1" s="118" t="s">
        <v>141</v>
      </c>
      <c r="D1" s="118" t="s">
        <v>142</v>
      </c>
      <c r="E1" s="118" t="s">
        <v>143</v>
      </c>
      <c r="F1" s="118" t="s">
        <v>144</v>
      </c>
      <c r="G1" s="118" t="s">
        <v>145</v>
      </c>
      <c r="H1" s="118" t="s">
        <v>146</v>
      </c>
      <c r="I1" s="118" t="s">
        <v>147</v>
      </c>
      <c r="J1" s="118" t="s">
        <v>148</v>
      </c>
      <c r="K1" s="118" t="s">
        <v>149</v>
      </c>
      <c r="L1" s="118" t="s">
        <v>150</v>
      </c>
      <c r="M1" s="118" t="s">
        <v>151</v>
      </c>
      <c r="N1" s="118" t="s">
        <v>152</v>
      </c>
      <c r="O1" s="118" t="s">
        <v>153</v>
      </c>
      <c r="P1" s="118" t="s">
        <v>154</v>
      </c>
      <c r="Q1" s="118" t="s">
        <v>155</v>
      </c>
      <c r="R1" s="118" t="s">
        <v>156</v>
      </c>
      <c r="S1" s="118" t="s">
        <v>157</v>
      </c>
      <c r="T1" s="118" t="s">
        <v>158</v>
      </c>
      <c r="U1" s="118" t="s">
        <v>159</v>
      </c>
      <c r="V1" s="118" t="s">
        <v>160</v>
      </c>
      <c r="W1" s="118" t="s">
        <v>161</v>
      </c>
      <c r="X1" s="118" t="s">
        <v>162</v>
      </c>
      <c r="Y1" s="118" t="s">
        <v>163</v>
      </c>
      <c r="Z1" s="118" t="s">
        <v>164</v>
      </c>
      <c r="AA1" s="118" t="s">
        <v>165</v>
      </c>
      <c r="AB1" s="118" t="s">
        <v>166</v>
      </c>
      <c r="AC1" s="118" t="s">
        <v>167</v>
      </c>
      <c r="AD1" s="118" t="s">
        <v>168</v>
      </c>
      <c r="AE1" s="118" t="s">
        <v>169</v>
      </c>
      <c r="AF1" s="118" t="s">
        <v>170</v>
      </c>
      <c r="AG1" s="118" t="s">
        <v>171</v>
      </c>
      <c r="AH1" s="118" t="s">
        <v>172</v>
      </c>
      <c r="AI1" s="118" t="s">
        <v>173</v>
      </c>
      <c r="AJ1" s="118" t="s">
        <v>174</v>
      </c>
    </row>
    <row r="2" spans="1:36">
      <c r="A2" s="118" t="s">
        <v>139</v>
      </c>
      <c r="B2" s="120" t="s">
        <v>175</v>
      </c>
      <c r="C2" s="118"/>
      <c r="D2" s="118"/>
      <c r="E2" s="118"/>
      <c r="F2" s="118"/>
      <c r="G2" s="118"/>
      <c r="H2" s="118" t="s">
        <v>176</v>
      </c>
      <c r="I2" s="118"/>
      <c r="J2" s="118"/>
      <c r="K2" s="118"/>
      <c r="L2" s="118"/>
      <c r="M2" s="118"/>
      <c r="N2" s="118"/>
      <c r="O2" s="118" t="s">
        <v>177</v>
      </c>
      <c r="P2" s="118" t="s">
        <v>178</v>
      </c>
      <c r="Q2" s="118" t="s">
        <v>179</v>
      </c>
      <c r="R2" s="118" t="s">
        <v>180</v>
      </c>
      <c r="S2" s="118"/>
      <c r="T2" s="118"/>
      <c r="U2" s="118"/>
      <c r="V2" s="118" t="s">
        <v>181</v>
      </c>
      <c r="W2" s="118"/>
      <c r="X2" s="118"/>
      <c r="Y2" s="118" t="s">
        <v>182</v>
      </c>
      <c r="Z2" s="118"/>
      <c r="AA2" s="118" t="s">
        <v>183</v>
      </c>
      <c r="AB2" s="118"/>
      <c r="AC2" s="118"/>
      <c r="AD2" s="118"/>
      <c r="AE2" s="118"/>
      <c r="AF2" s="118">
        <v>0</v>
      </c>
      <c r="AG2" s="118">
        <v>0</v>
      </c>
      <c r="AH2" s="118"/>
      <c r="AI2" s="118"/>
      <c r="AJ2" s="118"/>
    </row>
    <row r="3" spans="1:36">
      <c r="A3" s="121" t="s">
        <v>184</v>
      </c>
      <c r="B3" s="122" t="s">
        <v>185</v>
      </c>
      <c r="C3" s="121" t="s">
        <v>186</v>
      </c>
      <c r="D3" s="22">
        <v>174</v>
      </c>
      <c r="E3" s="123" t="s">
        <v>187</v>
      </c>
      <c r="F3" s="15" t="s">
        <v>45</v>
      </c>
      <c r="G3" s="121"/>
      <c r="H3" s="124" t="s">
        <v>188</v>
      </c>
      <c r="I3" s="125">
        <v>25622</v>
      </c>
      <c r="J3" s="125">
        <v>37408</v>
      </c>
      <c r="K3" s="15" t="s">
        <v>41</v>
      </c>
      <c r="L3" s="16" t="s">
        <v>46</v>
      </c>
      <c r="M3" s="15" t="s">
        <v>47</v>
      </c>
      <c r="N3" s="15">
        <v>12</v>
      </c>
      <c r="O3" s="126">
        <v>20</v>
      </c>
      <c r="P3" s="127" t="s">
        <v>189</v>
      </c>
      <c r="Q3" s="32">
        <v>42704.46</v>
      </c>
      <c r="R3" s="128">
        <v>12</v>
      </c>
      <c r="S3" s="127" t="s">
        <v>190</v>
      </c>
      <c r="T3" s="127">
        <v>0</v>
      </c>
      <c r="U3" s="127">
        <v>0</v>
      </c>
      <c r="V3" s="127">
        <v>1210</v>
      </c>
      <c r="W3" s="129">
        <v>5000</v>
      </c>
      <c r="X3" s="129">
        <v>0</v>
      </c>
      <c r="Y3" s="129">
        <v>0</v>
      </c>
      <c r="Z3" s="129">
        <v>0</v>
      </c>
      <c r="AA3" s="127" t="s">
        <v>191</v>
      </c>
      <c r="AB3" s="130">
        <v>0.2</v>
      </c>
      <c r="AC3" s="129">
        <v>35000</v>
      </c>
      <c r="AD3" s="127" t="s">
        <v>190</v>
      </c>
      <c r="AE3" s="128">
        <v>0</v>
      </c>
      <c r="AF3" s="129">
        <v>0</v>
      </c>
      <c r="AG3" s="129">
        <v>0</v>
      </c>
      <c r="AH3" s="129" t="s">
        <v>186</v>
      </c>
      <c r="AI3" s="129" t="s">
        <v>192</v>
      </c>
      <c r="AJ3" s="129"/>
    </row>
    <row r="4" spans="1:36">
      <c r="A4" s="121" t="s">
        <v>184</v>
      </c>
      <c r="B4" s="122" t="s">
        <v>185</v>
      </c>
      <c r="C4" s="121" t="s">
        <v>186</v>
      </c>
      <c r="D4" s="14">
        <v>284</v>
      </c>
      <c r="E4" s="123" t="s">
        <v>187</v>
      </c>
      <c r="F4" s="15" t="s">
        <v>99</v>
      </c>
      <c r="G4" s="121"/>
      <c r="H4" s="124" t="s">
        <v>193</v>
      </c>
      <c r="I4" s="125">
        <v>23969</v>
      </c>
      <c r="J4" s="125">
        <v>37462</v>
      </c>
      <c r="K4" s="18" t="s">
        <v>41</v>
      </c>
      <c r="L4" s="19"/>
      <c r="M4" s="18" t="s">
        <v>92</v>
      </c>
      <c r="N4" s="18">
        <v>6</v>
      </c>
      <c r="O4" s="126">
        <v>19</v>
      </c>
      <c r="P4" s="127" t="s">
        <v>189</v>
      </c>
      <c r="Q4" s="32">
        <v>25730.052</v>
      </c>
      <c r="R4" s="128">
        <v>12</v>
      </c>
      <c r="S4" s="127" t="s">
        <v>190</v>
      </c>
      <c r="T4" s="127">
        <v>0</v>
      </c>
      <c r="U4" s="127">
        <v>0</v>
      </c>
      <c r="V4" s="127">
        <v>1210</v>
      </c>
      <c r="W4" s="127">
        <v>0</v>
      </c>
      <c r="X4" s="129">
        <v>0</v>
      </c>
      <c r="Y4" s="129">
        <v>0</v>
      </c>
      <c r="Z4" s="129">
        <v>0</v>
      </c>
      <c r="AA4" s="127" t="s">
        <v>191</v>
      </c>
      <c r="AB4" s="130">
        <v>0.2</v>
      </c>
      <c r="AC4" s="129">
        <v>30000</v>
      </c>
      <c r="AD4" s="127" t="s">
        <v>190</v>
      </c>
      <c r="AE4" s="128">
        <v>0</v>
      </c>
      <c r="AF4" s="129">
        <v>0</v>
      </c>
      <c r="AG4" s="129">
        <v>0</v>
      </c>
      <c r="AH4" s="129" t="s">
        <v>186</v>
      </c>
      <c r="AI4" s="129" t="s">
        <v>192</v>
      </c>
      <c r="AJ4" s="129"/>
    </row>
    <row r="5" spans="1:36">
      <c r="A5" s="121" t="s">
        <v>184</v>
      </c>
      <c r="B5" s="122" t="s">
        <v>194</v>
      </c>
      <c r="C5" s="121" t="s">
        <v>186</v>
      </c>
      <c r="D5" s="14">
        <v>55</v>
      </c>
      <c r="E5" s="123" t="s">
        <v>187</v>
      </c>
      <c r="F5" s="15" t="s">
        <v>16</v>
      </c>
      <c r="G5" s="121"/>
      <c r="H5" s="124" t="s">
        <v>195</v>
      </c>
      <c r="I5" s="125">
        <v>28246</v>
      </c>
      <c r="J5" s="125">
        <v>37462</v>
      </c>
      <c r="K5" s="18" t="s">
        <v>17</v>
      </c>
      <c r="L5" s="19" t="s">
        <v>18</v>
      </c>
      <c r="M5" s="18" t="s">
        <v>19</v>
      </c>
      <c r="N5" s="18">
        <v>10</v>
      </c>
      <c r="O5" s="126">
        <v>3</v>
      </c>
      <c r="P5" s="127" t="s">
        <v>189</v>
      </c>
      <c r="Q5" s="32">
        <v>19403.651999999998</v>
      </c>
      <c r="R5" s="128">
        <v>12</v>
      </c>
      <c r="S5" s="127" t="s">
        <v>190</v>
      </c>
      <c r="T5" s="127">
        <v>0</v>
      </c>
      <c r="U5" s="127">
        <v>0</v>
      </c>
      <c r="V5" s="127">
        <v>1210</v>
      </c>
      <c r="W5" s="127">
        <v>0</v>
      </c>
      <c r="X5" s="129">
        <v>0</v>
      </c>
      <c r="Y5" s="129">
        <v>0</v>
      </c>
      <c r="Z5" s="129">
        <v>0</v>
      </c>
      <c r="AA5" s="127" t="s">
        <v>191</v>
      </c>
      <c r="AB5" s="131">
        <v>0.12</v>
      </c>
      <c r="AC5" s="129">
        <v>4210</v>
      </c>
      <c r="AD5" s="127" t="s">
        <v>190</v>
      </c>
      <c r="AE5" s="128">
        <v>0</v>
      </c>
      <c r="AF5" s="129">
        <v>0</v>
      </c>
      <c r="AG5" s="129">
        <v>0</v>
      </c>
      <c r="AH5" s="129"/>
      <c r="AI5" s="129" t="s">
        <v>192</v>
      </c>
      <c r="AJ5" s="129"/>
    </row>
    <row r="6" spans="1:36">
      <c r="A6" s="121" t="s">
        <v>184</v>
      </c>
      <c r="B6" s="122" t="s">
        <v>194</v>
      </c>
      <c r="C6" s="121" t="s">
        <v>186</v>
      </c>
      <c r="D6" s="14">
        <v>316</v>
      </c>
      <c r="E6" s="123" t="s">
        <v>196</v>
      </c>
      <c r="F6" s="15" t="s">
        <v>40</v>
      </c>
      <c r="G6" s="121"/>
      <c r="H6" s="124" t="s">
        <v>195</v>
      </c>
      <c r="I6" s="125">
        <v>28965</v>
      </c>
      <c r="J6" s="125">
        <v>37591</v>
      </c>
      <c r="K6" s="20" t="s">
        <v>41</v>
      </c>
      <c r="L6" s="21" t="s">
        <v>33</v>
      </c>
      <c r="M6" s="20" t="s">
        <v>19</v>
      </c>
      <c r="N6" s="20">
        <v>11</v>
      </c>
      <c r="O6" s="126">
        <v>0</v>
      </c>
      <c r="P6" s="127" t="s">
        <v>189</v>
      </c>
      <c r="Q6" s="32">
        <v>60584.603999999999</v>
      </c>
      <c r="R6" s="128">
        <v>12</v>
      </c>
      <c r="S6" s="127" t="s">
        <v>190</v>
      </c>
      <c r="T6" s="127">
        <v>0</v>
      </c>
      <c r="U6" s="127">
        <v>0</v>
      </c>
      <c r="V6" s="127">
        <v>1210</v>
      </c>
      <c r="W6" s="127">
        <v>0</v>
      </c>
      <c r="X6" s="129">
        <v>0</v>
      </c>
      <c r="Y6" s="129">
        <v>0</v>
      </c>
      <c r="Z6" s="129">
        <v>0</v>
      </c>
      <c r="AA6" s="127" t="s">
        <v>190</v>
      </c>
      <c r="AB6" s="131">
        <v>0</v>
      </c>
      <c r="AC6" s="129">
        <v>0</v>
      </c>
      <c r="AD6" s="127" t="s">
        <v>191</v>
      </c>
      <c r="AE6" s="130">
        <v>0.15</v>
      </c>
      <c r="AF6" s="129">
        <v>10000</v>
      </c>
      <c r="AG6" s="129">
        <v>23500</v>
      </c>
      <c r="AH6" s="129" t="s">
        <v>190</v>
      </c>
      <c r="AI6" s="129" t="s">
        <v>192</v>
      </c>
      <c r="AJ6" s="129"/>
    </row>
    <row r="7" spans="1:36">
      <c r="A7" s="121" t="s">
        <v>184</v>
      </c>
      <c r="B7" s="122" t="s">
        <v>194</v>
      </c>
      <c r="C7" s="121" t="s">
        <v>186</v>
      </c>
      <c r="D7" s="14">
        <v>839</v>
      </c>
      <c r="E7" s="123" t="s">
        <v>196</v>
      </c>
      <c r="F7" s="15" t="s">
        <v>95</v>
      </c>
      <c r="G7" s="121"/>
      <c r="H7" s="124" t="s">
        <v>193</v>
      </c>
      <c r="I7" s="125">
        <v>35857</v>
      </c>
      <c r="J7" s="125">
        <v>37662</v>
      </c>
      <c r="K7" s="18" t="s">
        <v>41</v>
      </c>
      <c r="L7" s="19" t="s">
        <v>96</v>
      </c>
      <c r="M7" s="18" t="s">
        <v>92</v>
      </c>
      <c r="N7" s="18">
        <v>6</v>
      </c>
      <c r="O7" s="126">
        <v>0</v>
      </c>
      <c r="P7" s="127" t="s">
        <v>189</v>
      </c>
      <c r="Q7" s="32">
        <v>22333.056</v>
      </c>
      <c r="R7" s="128">
        <v>12</v>
      </c>
      <c r="S7" s="127" t="s">
        <v>190</v>
      </c>
      <c r="T7" s="127">
        <v>0</v>
      </c>
      <c r="U7" s="127">
        <v>0</v>
      </c>
      <c r="V7" s="127">
        <v>1210</v>
      </c>
      <c r="W7" s="127">
        <v>0</v>
      </c>
      <c r="X7" s="129">
        <v>0</v>
      </c>
      <c r="Y7" s="129">
        <v>0</v>
      </c>
      <c r="Z7" s="129">
        <v>0</v>
      </c>
      <c r="AA7" s="127" t="s">
        <v>190</v>
      </c>
      <c r="AB7" s="131">
        <v>0</v>
      </c>
      <c r="AC7" s="129">
        <v>0</v>
      </c>
      <c r="AD7" s="127" t="s">
        <v>191</v>
      </c>
      <c r="AE7" s="130">
        <v>0.15</v>
      </c>
      <c r="AF7" s="129">
        <v>7000</v>
      </c>
      <c r="AG7" s="129">
        <v>12000</v>
      </c>
      <c r="AH7" s="129" t="s">
        <v>190</v>
      </c>
      <c r="AI7" s="129" t="s">
        <v>192</v>
      </c>
      <c r="AJ7" s="129"/>
    </row>
    <row r="8" spans="1:36">
      <c r="A8" s="121" t="s">
        <v>184</v>
      </c>
      <c r="B8" s="122" t="s">
        <v>194</v>
      </c>
      <c r="C8" s="121" t="s">
        <v>186</v>
      </c>
      <c r="D8" s="14">
        <v>881</v>
      </c>
      <c r="E8" s="123" t="s">
        <v>197</v>
      </c>
      <c r="F8" s="15" t="s">
        <v>51</v>
      </c>
      <c r="G8" s="121"/>
      <c r="H8" s="124" t="s">
        <v>195</v>
      </c>
      <c r="I8" s="125">
        <v>26213</v>
      </c>
      <c r="J8" s="125">
        <v>37662</v>
      </c>
      <c r="K8" s="18" t="s">
        <v>52</v>
      </c>
      <c r="L8" s="19" t="s">
        <v>33</v>
      </c>
      <c r="M8" s="18" t="s">
        <v>47</v>
      </c>
      <c r="N8" s="18">
        <v>12</v>
      </c>
      <c r="O8" s="126">
        <v>7</v>
      </c>
      <c r="P8" s="127" t="s">
        <v>189</v>
      </c>
      <c r="Q8" s="32">
        <v>75063.228000000003</v>
      </c>
      <c r="R8" s="128">
        <v>12</v>
      </c>
      <c r="S8" s="127" t="s">
        <v>190</v>
      </c>
      <c r="T8" s="127">
        <v>0</v>
      </c>
      <c r="U8" s="127">
        <v>0</v>
      </c>
      <c r="V8" s="127">
        <v>1210</v>
      </c>
      <c r="W8" s="127">
        <v>0</v>
      </c>
      <c r="X8" s="129">
        <v>0</v>
      </c>
      <c r="Y8" s="129">
        <v>0</v>
      </c>
      <c r="Z8" s="129">
        <v>0</v>
      </c>
      <c r="AA8" s="127" t="s">
        <v>191</v>
      </c>
      <c r="AB8" s="131">
        <v>0.12</v>
      </c>
      <c r="AC8" s="129">
        <v>7000</v>
      </c>
      <c r="AD8" s="127" t="s">
        <v>190</v>
      </c>
      <c r="AE8" s="128">
        <v>0</v>
      </c>
      <c r="AF8" s="129">
        <v>0</v>
      </c>
      <c r="AG8" s="129">
        <v>0</v>
      </c>
      <c r="AH8" s="129"/>
      <c r="AI8" s="129" t="s">
        <v>192</v>
      </c>
      <c r="AJ8" s="129"/>
    </row>
    <row r="9" spans="1:36">
      <c r="A9" s="121" t="s">
        <v>184</v>
      </c>
      <c r="B9" s="122" t="s">
        <v>194</v>
      </c>
      <c r="C9" s="121" t="s">
        <v>186</v>
      </c>
      <c r="D9" s="14">
        <v>11</v>
      </c>
      <c r="E9" s="123" t="s">
        <v>197</v>
      </c>
      <c r="F9" s="15" t="s">
        <v>22</v>
      </c>
      <c r="G9" s="121"/>
      <c r="H9" s="124" t="s">
        <v>193</v>
      </c>
      <c r="I9" s="125">
        <v>34443</v>
      </c>
      <c r="J9" s="125">
        <v>37751</v>
      </c>
      <c r="K9" s="18" t="s">
        <v>17</v>
      </c>
      <c r="L9" s="19" t="s">
        <v>18</v>
      </c>
      <c r="M9" s="18" t="s">
        <v>19</v>
      </c>
      <c r="N9" s="18">
        <v>10</v>
      </c>
      <c r="O9" s="126">
        <v>0</v>
      </c>
      <c r="P9" s="127" t="s">
        <v>189</v>
      </c>
      <c r="Q9" s="32">
        <v>19797.563999999998</v>
      </c>
      <c r="R9" s="128">
        <v>12</v>
      </c>
      <c r="S9" s="127" t="s">
        <v>198</v>
      </c>
      <c r="T9" s="127">
        <v>0</v>
      </c>
      <c r="U9" s="127">
        <v>0</v>
      </c>
      <c r="V9" s="127">
        <v>1210</v>
      </c>
      <c r="W9" s="127">
        <v>0</v>
      </c>
      <c r="X9" s="129">
        <v>0</v>
      </c>
      <c r="Y9" s="129">
        <v>0</v>
      </c>
      <c r="Z9" s="129">
        <v>0</v>
      </c>
      <c r="AA9" s="127" t="s">
        <v>191</v>
      </c>
      <c r="AB9" s="131">
        <v>0.12</v>
      </c>
      <c r="AC9" s="129">
        <v>2000</v>
      </c>
      <c r="AD9" s="127" t="s">
        <v>190</v>
      </c>
      <c r="AE9" s="128">
        <v>0</v>
      </c>
      <c r="AF9" s="129">
        <v>0</v>
      </c>
      <c r="AG9" s="129">
        <v>0</v>
      </c>
      <c r="AH9" s="129"/>
      <c r="AI9" s="129" t="s">
        <v>192</v>
      </c>
      <c r="AJ9" s="129"/>
    </row>
    <row r="10" spans="1:36">
      <c r="A10" s="121" t="s">
        <v>184</v>
      </c>
      <c r="B10" s="122" t="s">
        <v>194</v>
      </c>
      <c r="C10" s="121" t="s">
        <v>186</v>
      </c>
      <c r="D10" s="14">
        <v>788</v>
      </c>
      <c r="E10" s="123" t="s">
        <v>199</v>
      </c>
      <c r="F10" s="15" t="s">
        <v>102</v>
      </c>
      <c r="G10" s="121"/>
      <c r="H10" s="124" t="s">
        <v>193</v>
      </c>
      <c r="I10" s="125">
        <v>23867</v>
      </c>
      <c r="J10" s="125">
        <v>37967</v>
      </c>
      <c r="K10" s="15" t="s">
        <v>41</v>
      </c>
      <c r="L10" s="16" t="s">
        <v>46</v>
      </c>
      <c r="M10" s="15" t="s">
        <v>92</v>
      </c>
      <c r="N10" s="15">
        <v>6</v>
      </c>
      <c r="O10" s="126">
        <v>10</v>
      </c>
      <c r="P10" s="127" t="s">
        <v>189</v>
      </c>
      <c r="Q10" s="32">
        <v>21621.047999999999</v>
      </c>
      <c r="R10" s="128">
        <v>12</v>
      </c>
      <c r="S10" s="127" t="s">
        <v>190</v>
      </c>
      <c r="T10" s="127">
        <v>0</v>
      </c>
      <c r="U10" s="127">
        <v>0</v>
      </c>
      <c r="V10" s="127">
        <v>1210</v>
      </c>
      <c r="W10" s="127">
        <v>0</v>
      </c>
      <c r="X10" s="129">
        <v>0</v>
      </c>
      <c r="Y10" s="129">
        <v>0</v>
      </c>
      <c r="Z10" s="129">
        <v>0</v>
      </c>
      <c r="AA10" s="127" t="s">
        <v>191</v>
      </c>
      <c r="AB10" s="131">
        <v>0.12</v>
      </c>
      <c r="AC10" s="129">
        <v>6000</v>
      </c>
      <c r="AD10" s="127" t="s">
        <v>190</v>
      </c>
      <c r="AE10" s="130">
        <v>0</v>
      </c>
      <c r="AF10" s="129">
        <v>15000</v>
      </c>
      <c r="AG10" s="129">
        <v>0</v>
      </c>
      <c r="AH10" s="129"/>
      <c r="AI10" s="129" t="s">
        <v>192</v>
      </c>
      <c r="AJ10" s="129"/>
    </row>
    <row r="11" spans="1:36">
      <c r="A11" s="121" t="s">
        <v>184</v>
      </c>
      <c r="B11" s="122" t="s">
        <v>194</v>
      </c>
      <c r="C11" s="121" t="s">
        <v>186</v>
      </c>
      <c r="D11" s="14">
        <v>767</v>
      </c>
      <c r="E11" s="121" t="s">
        <v>200</v>
      </c>
      <c r="F11" s="15" t="s">
        <v>72</v>
      </c>
      <c r="G11" s="121"/>
      <c r="H11" s="124" t="s">
        <v>193</v>
      </c>
      <c r="I11" s="125">
        <v>25809</v>
      </c>
      <c r="J11" s="125">
        <v>38018</v>
      </c>
      <c r="K11" s="15" t="s">
        <v>41</v>
      </c>
      <c r="L11" s="16" t="s">
        <v>46</v>
      </c>
      <c r="M11" s="15" t="s">
        <v>66</v>
      </c>
      <c r="N11" s="15">
        <v>10</v>
      </c>
      <c r="O11" s="126">
        <v>6</v>
      </c>
      <c r="P11" s="127" t="s">
        <v>189</v>
      </c>
      <c r="Q11" s="32">
        <v>23761.608</v>
      </c>
      <c r="R11" s="128">
        <v>12</v>
      </c>
      <c r="S11" s="127" t="s">
        <v>190</v>
      </c>
      <c r="T11" s="127">
        <v>0</v>
      </c>
      <c r="U11" s="127">
        <v>0</v>
      </c>
      <c r="V11" s="127">
        <v>1210</v>
      </c>
      <c r="W11" s="127">
        <v>0</v>
      </c>
      <c r="X11" s="129">
        <v>0</v>
      </c>
      <c r="Y11" s="129">
        <v>0</v>
      </c>
      <c r="Z11" s="129">
        <v>0</v>
      </c>
      <c r="AA11" s="127" t="s">
        <v>191</v>
      </c>
      <c r="AB11" s="131">
        <v>0.12</v>
      </c>
      <c r="AC11" s="129">
        <v>7500</v>
      </c>
      <c r="AD11" s="127" t="s">
        <v>190</v>
      </c>
      <c r="AE11" s="128">
        <v>0</v>
      </c>
      <c r="AF11" s="129">
        <v>0</v>
      </c>
      <c r="AG11" s="129">
        <v>0</v>
      </c>
      <c r="AH11" s="129"/>
      <c r="AI11" s="129" t="s">
        <v>192</v>
      </c>
      <c r="AJ11" s="129"/>
    </row>
    <row r="12" spans="1:36">
      <c r="A12" s="121" t="s">
        <v>184</v>
      </c>
      <c r="B12" s="122" t="s">
        <v>194</v>
      </c>
      <c r="C12" s="121" t="s">
        <v>186</v>
      </c>
      <c r="D12" s="14">
        <v>122</v>
      </c>
      <c r="E12" s="121" t="s">
        <v>200</v>
      </c>
      <c r="F12" s="15" t="s">
        <v>90</v>
      </c>
      <c r="G12" s="121"/>
      <c r="H12" s="124" t="s">
        <v>195</v>
      </c>
      <c r="I12" s="125">
        <v>28022</v>
      </c>
      <c r="J12" s="125" t="s">
        <v>201</v>
      </c>
      <c r="K12" s="15" t="s">
        <v>41</v>
      </c>
      <c r="L12" s="16" t="s">
        <v>91</v>
      </c>
      <c r="M12" s="15" t="s">
        <v>106</v>
      </c>
      <c r="N12" s="15">
        <v>7</v>
      </c>
      <c r="O12" s="126">
        <v>0</v>
      </c>
      <c r="P12" s="127" t="s">
        <v>189</v>
      </c>
      <c r="Q12" s="32">
        <v>25381.716</v>
      </c>
      <c r="R12" s="128">
        <v>12</v>
      </c>
      <c r="S12" s="127" t="s">
        <v>198</v>
      </c>
      <c r="T12" s="127">
        <v>0</v>
      </c>
      <c r="U12" s="127">
        <v>0</v>
      </c>
      <c r="V12" s="127">
        <v>1210</v>
      </c>
      <c r="W12" s="127">
        <v>0</v>
      </c>
      <c r="X12" s="129">
        <v>500</v>
      </c>
      <c r="Y12" s="129">
        <v>0</v>
      </c>
      <c r="Z12" s="129">
        <v>0</v>
      </c>
      <c r="AA12" s="127" t="s">
        <v>191</v>
      </c>
      <c r="AB12" s="131">
        <v>0.12</v>
      </c>
      <c r="AC12" s="129">
        <v>1500</v>
      </c>
      <c r="AD12" s="127" t="s">
        <v>190</v>
      </c>
      <c r="AE12" s="128">
        <v>0</v>
      </c>
      <c r="AF12" s="129">
        <v>0</v>
      </c>
      <c r="AG12" s="129">
        <v>0</v>
      </c>
      <c r="AH12" s="129"/>
      <c r="AI12" s="129" t="s">
        <v>192</v>
      </c>
      <c r="AJ12" s="129"/>
    </row>
    <row r="13" spans="1:36">
      <c r="A13" s="121" t="s">
        <v>184</v>
      </c>
      <c r="B13" s="122" t="s">
        <v>194</v>
      </c>
      <c r="C13" s="121" t="s">
        <v>186</v>
      </c>
      <c r="D13" s="14">
        <v>369</v>
      </c>
      <c r="E13" s="123" t="s">
        <v>202</v>
      </c>
      <c r="F13" s="15" t="s">
        <v>36</v>
      </c>
      <c r="G13" s="121"/>
      <c r="H13" s="124" t="s">
        <v>195</v>
      </c>
      <c r="I13" s="125">
        <v>29431</v>
      </c>
      <c r="J13" s="125">
        <v>38261</v>
      </c>
      <c r="K13" s="18" t="s">
        <v>17</v>
      </c>
      <c r="L13" s="19" t="s">
        <v>37</v>
      </c>
      <c r="M13" s="18" t="s">
        <v>19</v>
      </c>
      <c r="N13" s="18">
        <v>11</v>
      </c>
      <c r="O13" s="126">
        <v>0</v>
      </c>
      <c r="P13" s="127" t="s">
        <v>189</v>
      </c>
      <c r="Q13" s="32">
        <v>41430.563999999998</v>
      </c>
      <c r="R13" s="128">
        <v>12</v>
      </c>
      <c r="S13" s="127" t="s">
        <v>190</v>
      </c>
      <c r="T13" s="127">
        <v>0</v>
      </c>
      <c r="U13" s="127">
        <v>0</v>
      </c>
      <c r="V13" s="127">
        <v>1210</v>
      </c>
      <c r="W13" s="127">
        <v>0</v>
      </c>
      <c r="X13" s="129">
        <v>0</v>
      </c>
      <c r="Y13" s="129">
        <v>0</v>
      </c>
      <c r="Z13" s="129">
        <v>0</v>
      </c>
      <c r="AA13" s="127" t="s">
        <v>191</v>
      </c>
      <c r="AB13" s="131">
        <v>0.12</v>
      </c>
      <c r="AC13" s="129">
        <v>3520</v>
      </c>
      <c r="AD13" s="127" t="s">
        <v>190</v>
      </c>
      <c r="AE13" s="128">
        <v>0</v>
      </c>
      <c r="AF13" s="129">
        <v>0</v>
      </c>
      <c r="AG13" s="129">
        <v>0</v>
      </c>
      <c r="AH13" s="129"/>
      <c r="AI13" s="129" t="s">
        <v>192</v>
      </c>
      <c r="AJ13" s="129"/>
    </row>
    <row r="14" spans="1:36">
      <c r="A14" s="121" t="s">
        <v>184</v>
      </c>
      <c r="B14" s="122" t="s">
        <v>194</v>
      </c>
      <c r="C14" s="121" t="s">
        <v>186</v>
      </c>
      <c r="D14" s="14">
        <v>830</v>
      </c>
      <c r="E14" s="123" t="s">
        <v>197</v>
      </c>
      <c r="F14" s="15" t="s">
        <v>85</v>
      </c>
      <c r="G14" s="121"/>
      <c r="H14" s="124" t="s">
        <v>193</v>
      </c>
      <c r="I14" s="125">
        <v>29172</v>
      </c>
      <c r="J14" s="125">
        <v>38412</v>
      </c>
      <c r="K14" s="18" t="s">
        <v>86</v>
      </c>
      <c r="L14" s="19"/>
      <c r="M14" s="18" t="s">
        <v>87</v>
      </c>
      <c r="N14" s="18">
        <v>5</v>
      </c>
      <c r="O14" s="126">
        <v>6</v>
      </c>
      <c r="P14" s="127" t="s">
        <v>189</v>
      </c>
      <c r="Q14" s="32">
        <v>23085.828000000001</v>
      </c>
      <c r="R14" s="128">
        <v>12</v>
      </c>
      <c r="S14" s="127" t="s">
        <v>190</v>
      </c>
      <c r="T14" s="127">
        <v>0</v>
      </c>
      <c r="U14" s="127">
        <v>0</v>
      </c>
      <c r="V14" s="127">
        <v>1210</v>
      </c>
      <c r="W14" s="127">
        <v>0</v>
      </c>
      <c r="X14" s="129">
        <v>0</v>
      </c>
      <c r="Y14" s="129">
        <v>0</v>
      </c>
      <c r="Z14" s="129">
        <v>895</v>
      </c>
      <c r="AA14" s="127" t="s">
        <v>191</v>
      </c>
      <c r="AB14" s="131">
        <v>0.12</v>
      </c>
      <c r="AC14" s="129">
        <v>2500</v>
      </c>
      <c r="AD14" s="127" t="s">
        <v>190</v>
      </c>
      <c r="AE14" s="128">
        <v>0</v>
      </c>
      <c r="AF14" s="129">
        <v>0</v>
      </c>
      <c r="AG14" s="129">
        <v>0</v>
      </c>
      <c r="AH14" s="129"/>
      <c r="AI14" s="129" t="s">
        <v>192</v>
      </c>
      <c r="AJ14" s="129"/>
    </row>
    <row r="15" spans="1:36">
      <c r="A15" s="121" t="s">
        <v>184</v>
      </c>
      <c r="B15" s="122" t="s">
        <v>194</v>
      </c>
      <c r="C15" s="121" t="s">
        <v>186</v>
      </c>
      <c r="D15" s="14">
        <v>262</v>
      </c>
      <c r="E15" s="123" t="s">
        <v>203</v>
      </c>
      <c r="F15" s="15" t="s">
        <v>24</v>
      </c>
      <c r="G15" s="121"/>
      <c r="H15" s="124" t="s">
        <v>193</v>
      </c>
      <c r="I15" s="125">
        <v>23903</v>
      </c>
      <c r="J15" s="125">
        <v>38513</v>
      </c>
      <c r="K15" s="18" t="s">
        <v>17</v>
      </c>
      <c r="L15" s="19" t="s">
        <v>25</v>
      </c>
      <c r="M15" s="18" t="s">
        <v>19</v>
      </c>
      <c r="N15" s="18">
        <v>11</v>
      </c>
      <c r="O15" s="126">
        <v>0</v>
      </c>
      <c r="P15" s="127" t="s">
        <v>189</v>
      </c>
      <c r="Q15" s="32">
        <v>32175.335999999999</v>
      </c>
      <c r="R15" s="128">
        <v>12</v>
      </c>
      <c r="S15" s="127" t="s">
        <v>190</v>
      </c>
      <c r="T15" s="127">
        <v>0</v>
      </c>
      <c r="U15" s="127">
        <v>0</v>
      </c>
      <c r="V15" s="127">
        <v>1210</v>
      </c>
      <c r="W15" s="127">
        <v>0</v>
      </c>
      <c r="X15" s="129">
        <v>0</v>
      </c>
      <c r="Y15" s="129">
        <v>0</v>
      </c>
      <c r="Z15" s="129">
        <v>0</v>
      </c>
      <c r="AA15" s="127" t="s">
        <v>191</v>
      </c>
      <c r="AB15" s="131">
        <v>0.12</v>
      </c>
      <c r="AC15" s="129">
        <v>7500</v>
      </c>
      <c r="AD15" s="127" t="s">
        <v>190</v>
      </c>
      <c r="AE15" s="128">
        <v>0</v>
      </c>
      <c r="AF15" s="129">
        <v>0</v>
      </c>
      <c r="AG15" s="129">
        <v>0</v>
      </c>
      <c r="AH15" s="129"/>
      <c r="AI15" s="129" t="s">
        <v>192</v>
      </c>
      <c r="AJ15" s="129"/>
    </row>
    <row r="16" spans="1:36">
      <c r="A16" s="121" t="s">
        <v>184</v>
      </c>
      <c r="B16" s="122" t="s">
        <v>194</v>
      </c>
      <c r="C16" s="121" t="s">
        <v>186</v>
      </c>
      <c r="D16" s="14">
        <v>877</v>
      </c>
      <c r="E16" s="123" t="s">
        <v>204</v>
      </c>
      <c r="F16" s="15" t="s">
        <v>31</v>
      </c>
      <c r="G16" s="121"/>
      <c r="H16" s="124" t="s">
        <v>195</v>
      </c>
      <c r="I16" s="125">
        <v>26397</v>
      </c>
      <c r="J16" s="125">
        <v>38548</v>
      </c>
      <c r="K16" s="18" t="s">
        <v>32</v>
      </c>
      <c r="L16" s="19" t="s">
        <v>33</v>
      </c>
      <c r="M16" s="18" t="s">
        <v>19</v>
      </c>
      <c r="N16" s="18">
        <v>11</v>
      </c>
      <c r="O16" s="126">
        <v>4</v>
      </c>
      <c r="P16" s="127" t="s">
        <v>189</v>
      </c>
      <c r="Q16" s="32">
        <v>38858.016000000003</v>
      </c>
      <c r="R16" s="128">
        <v>12</v>
      </c>
      <c r="S16" s="127" t="s">
        <v>190</v>
      </c>
      <c r="T16" s="127">
        <v>0</v>
      </c>
      <c r="U16" s="127">
        <v>0</v>
      </c>
      <c r="V16" s="127">
        <v>1210</v>
      </c>
      <c r="W16" s="127">
        <v>0</v>
      </c>
      <c r="X16" s="129">
        <v>0</v>
      </c>
      <c r="Y16" s="129">
        <v>0</v>
      </c>
      <c r="Z16" s="129">
        <v>0</v>
      </c>
      <c r="AA16" s="127" t="s">
        <v>191</v>
      </c>
      <c r="AB16" s="131">
        <v>0.12</v>
      </c>
      <c r="AC16" s="129">
        <v>2000</v>
      </c>
      <c r="AD16" s="127" t="s">
        <v>190</v>
      </c>
      <c r="AE16" s="128">
        <v>0</v>
      </c>
      <c r="AF16" s="129">
        <v>0</v>
      </c>
      <c r="AG16" s="129">
        <v>0</v>
      </c>
      <c r="AH16" s="129"/>
      <c r="AI16" s="129" t="s">
        <v>205</v>
      </c>
      <c r="AJ16" s="129"/>
    </row>
    <row r="17" spans="1:36">
      <c r="A17" s="121" t="s">
        <v>184</v>
      </c>
      <c r="B17" s="122" t="s">
        <v>194</v>
      </c>
      <c r="C17" s="121" t="s">
        <v>186</v>
      </c>
      <c r="D17" s="14">
        <v>12</v>
      </c>
      <c r="E17" s="123" t="s">
        <v>202</v>
      </c>
      <c r="F17" s="15" t="s">
        <v>112</v>
      </c>
      <c r="G17" s="121"/>
      <c r="H17" s="124" t="s">
        <v>193</v>
      </c>
      <c r="I17" s="125">
        <v>28340</v>
      </c>
      <c r="J17" s="125">
        <v>38568</v>
      </c>
      <c r="K17" s="18" t="s">
        <v>52</v>
      </c>
      <c r="L17" s="19" t="s">
        <v>33</v>
      </c>
      <c r="M17" s="18" t="s">
        <v>113</v>
      </c>
      <c r="N17" s="18">
        <v>7</v>
      </c>
      <c r="O17" s="126">
        <v>10</v>
      </c>
      <c r="P17" s="127" t="s">
        <v>189</v>
      </c>
      <c r="Q17" s="32">
        <v>33946.788</v>
      </c>
      <c r="R17" s="128">
        <v>12</v>
      </c>
      <c r="S17" s="127" t="s">
        <v>190</v>
      </c>
      <c r="T17" s="127">
        <v>0</v>
      </c>
      <c r="U17" s="127">
        <v>0</v>
      </c>
      <c r="V17" s="127">
        <v>1210</v>
      </c>
      <c r="W17" s="127">
        <v>0</v>
      </c>
      <c r="X17" s="129">
        <v>0</v>
      </c>
      <c r="Y17" s="129">
        <v>0</v>
      </c>
      <c r="Z17" s="129">
        <v>0</v>
      </c>
      <c r="AA17" s="127" t="s">
        <v>191</v>
      </c>
      <c r="AB17" s="131">
        <v>0.12</v>
      </c>
      <c r="AC17" s="129">
        <v>3587</v>
      </c>
      <c r="AD17" s="127" t="s">
        <v>190</v>
      </c>
      <c r="AE17" s="128">
        <v>0</v>
      </c>
      <c r="AF17" s="129">
        <v>0</v>
      </c>
      <c r="AG17" s="129">
        <v>0</v>
      </c>
      <c r="AH17" s="129"/>
      <c r="AI17" s="129" t="s">
        <v>192</v>
      </c>
      <c r="AJ17" s="129"/>
    </row>
    <row r="18" spans="1:36">
      <c r="A18" s="121" t="s">
        <v>184</v>
      </c>
      <c r="B18" s="122" t="s">
        <v>194</v>
      </c>
      <c r="C18" s="121" t="s">
        <v>186</v>
      </c>
      <c r="D18" s="14">
        <v>796</v>
      </c>
      <c r="E18" s="123" t="s">
        <v>202</v>
      </c>
      <c r="F18" s="15" t="s">
        <v>75</v>
      </c>
      <c r="G18" s="121"/>
      <c r="H18" s="124" t="s">
        <v>193</v>
      </c>
      <c r="I18" s="125">
        <v>27889</v>
      </c>
      <c r="J18" s="125">
        <v>38610</v>
      </c>
      <c r="K18" s="15" t="s">
        <v>60</v>
      </c>
      <c r="L18" s="16" t="s">
        <v>76</v>
      </c>
      <c r="M18" s="15" t="s">
        <v>77</v>
      </c>
      <c r="N18" s="15">
        <v>11</v>
      </c>
      <c r="O18" s="126">
        <v>10</v>
      </c>
      <c r="P18" s="127" t="s">
        <v>189</v>
      </c>
      <c r="Q18" s="32">
        <v>24365.22</v>
      </c>
      <c r="R18" s="128">
        <v>12</v>
      </c>
      <c r="S18" s="127" t="s">
        <v>190</v>
      </c>
      <c r="T18" s="127">
        <v>0</v>
      </c>
      <c r="U18" s="127">
        <v>0</v>
      </c>
      <c r="V18" s="127">
        <v>1210</v>
      </c>
      <c r="W18" s="127">
        <v>0</v>
      </c>
      <c r="X18" s="129">
        <v>0</v>
      </c>
      <c r="Y18" s="129">
        <v>0</v>
      </c>
      <c r="Z18" s="129">
        <v>0</v>
      </c>
      <c r="AA18" s="127" t="s">
        <v>191</v>
      </c>
      <c r="AB18" s="131">
        <v>0.12</v>
      </c>
      <c r="AC18" s="129">
        <v>4210</v>
      </c>
      <c r="AD18" s="127" t="s">
        <v>190</v>
      </c>
      <c r="AE18" s="128">
        <v>0</v>
      </c>
      <c r="AF18" s="129">
        <v>0</v>
      </c>
      <c r="AG18" s="129">
        <v>0</v>
      </c>
      <c r="AH18" s="129"/>
      <c r="AI18" s="129" t="s">
        <v>192</v>
      </c>
      <c r="AJ18" s="129"/>
    </row>
    <row r="19" spans="1:36">
      <c r="A19" s="121" t="s">
        <v>184</v>
      </c>
      <c r="B19" s="122" t="s">
        <v>194</v>
      </c>
      <c r="C19" s="121" t="s">
        <v>186</v>
      </c>
      <c r="D19" s="14">
        <v>415</v>
      </c>
      <c r="E19" s="121" t="s">
        <v>187</v>
      </c>
      <c r="F19" s="15" t="s">
        <v>95</v>
      </c>
      <c r="G19" s="121"/>
      <c r="H19" s="124" t="s">
        <v>195</v>
      </c>
      <c r="I19" s="125">
        <v>25311</v>
      </c>
      <c r="J19" s="125">
        <v>38687</v>
      </c>
      <c r="K19" s="18" t="s">
        <v>41</v>
      </c>
      <c r="L19" s="19" t="s">
        <v>96</v>
      </c>
      <c r="M19" s="18" t="s">
        <v>106</v>
      </c>
      <c r="N19" s="18">
        <v>7</v>
      </c>
      <c r="O19" s="126">
        <v>0</v>
      </c>
      <c r="P19" s="127" t="s">
        <v>189</v>
      </c>
      <c r="Q19" s="32">
        <v>27046.547999999999</v>
      </c>
      <c r="R19" s="128">
        <v>12</v>
      </c>
      <c r="S19" s="127" t="s">
        <v>190</v>
      </c>
      <c r="T19" s="127">
        <v>0</v>
      </c>
      <c r="U19" s="127">
        <v>0</v>
      </c>
      <c r="V19" s="127">
        <v>1210</v>
      </c>
      <c r="W19" s="127">
        <v>0</v>
      </c>
      <c r="X19" s="129">
        <v>500</v>
      </c>
      <c r="Y19" s="129">
        <v>0</v>
      </c>
      <c r="Z19" s="129">
        <v>0</v>
      </c>
      <c r="AA19" s="127" t="s">
        <v>191</v>
      </c>
      <c r="AB19" s="131">
        <v>0.12</v>
      </c>
      <c r="AC19" s="129">
        <v>3200</v>
      </c>
      <c r="AD19" s="127" t="s">
        <v>190</v>
      </c>
      <c r="AE19" s="128">
        <v>0</v>
      </c>
      <c r="AF19" s="129">
        <v>0</v>
      </c>
      <c r="AG19" s="129">
        <v>0</v>
      </c>
      <c r="AH19" s="129"/>
      <c r="AI19" s="129" t="s">
        <v>192</v>
      </c>
      <c r="AJ19" s="129"/>
    </row>
    <row r="20" spans="1:36">
      <c r="A20" s="121" t="s">
        <v>184</v>
      </c>
      <c r="B20" s="122" t="s">
        <v>194</v>
      </c>
      <c r="C20" s="121" t="s">
        <v>186</v>
      </c>
      <c r="D20" s="14">
        <v>50</v>
      </c>
      <c r="E20" s="123" t="s">
        <v>204</v>
      </c>
      <c r="F20" s="15" t="s">
        <v>90</v>
      </c>
      <c r="G20" s="121"/>
      <c r="H20" s="124" t="s">
        <v>193</v>
      </c>
      <c r="I20" s="125">
        <v>22717</v>
      </c>
      <c r="J20" s="125">
        <v>38768</v>
      </c>
      <c r="K20" s="18" t="s">
        <v>41</v>
      </c>
      <c r="L20" s="19" t="s">
        <v>91</v>
      </c>
      <c r="M20" s="18" t="s">
        <v>92</v>
      </c>
      <c r="N20" s="18">
        <v>6</v>
      </c>
      <c r="O20" s="126">
        <v>0</v>
      </c>
      <c r="P20" s="127" t="s">
        <v>189</v>
      </c>
      <c r="Q20" s="32">
        <v>17103.12</v>
      </c>
      <c r="R20" s="128">
        <v>12</v>
      </c>
      <c r="S20" s="127" t="s">
        <v>198</v>
      </c>
      <c r="T20" s="127">
        <v>0</v>
      </c>
      <c r="U20" s="127">
        <v>0</v>
      </c>
      <c r="V20" s="127">
        <v>1210</v>
      </c>
      <c r="W20" s="127">
        <v>0</v>
      </c>
      <c r="X20" s="129">
        <v>0</v>
      </c>
      <c r="Y20" s="129">
        <v>0</v>
      </c>
      <c r="Z20" s="129">
        <v>0</v>
      </c>
      <c r="AA20" s="127" t="s">
        <v>191</v>
      </c>
      <c r="AB20" s="131">
        <v>0.12</v>
      </c>
      <c r="AC20" s="129">
        <v>1500</v>
      </c>
      <c r="AD20" s="127" t="s">
        <v>190</v>
      </c>
      <c r="AE20" s="128">
        <v>0</v>
      </c>
      <c r="AF20" s="129">
        <v>0</v>
      </c>
      <c r="AG20" s="129">
        <v>0</v>
      </c>
      <c r="AH20" s="129" t="s">
        <v>190</v>
      </c>
      <c r="AI20" s="129" t="s">
        <v>192</v>
      </c>
      <c r="AJ20" s="129"/>
    </row>
    <row r="21" spans="1:36" ht="29">
      <c r="D21" s="14">
        <v>690</v>
      </c>
      <c r="F21" s="18" t="s">
        <v>64</v>
      </c>
      <c r="K21" s="15" t="s">
        <v>60</v>
      </c>
      <c r="L21" s="16" t="s">
        <v>65</v>
      </c>
      <c r="M21" s="15" t="s">
        <v>66</v>
      </c>
      <c r="N21" s="15">
        <v>10</v>
      </c>
      <c r="Q21" s="32">
        <v>24354.851999999999</v>
      </c>
    </row>
    <row r="22" spans="1:36">
      <c r="D22" s="14">
        <v>14</v>
      </c>
      <c r="F22" s="15" t="s">
        <v>90</v>
      </c>
      <c r="K22" s="15" t="s">
        <v>41</v>
      </c>
      <c r="L22" s="16" t="s">
        <v>91</v>
      </c>
      <c r="M22" s="15" t="s">
        <v>92</v>
      </c>
      <c r="N22" s="15">
        <v>6</v>
      </c>
      <c r="Q22" s="32">
        <v>23347.919999999998</v>
      </c>
    </row>
    <row r="23" spans="1:36">
      <c r="D23" s="14">
        <v>232</v>
      </c>
      <c r="F23" s="15" t="s">
        <v>90</v>
      </c>
      <c r="K23" s="15" t="s">
        <v>41</v>
      </c>
      <c r="L23" s="16" t="s">
        <v>91</v>
      </c>
      <c r="M23" s="15" t="s">
        <v>92</v>
      </c>
      <c r="N23" s="15">
        <v>6</v>
      </c>
      <c r="Q23" s="32">
        <v>23646.732</v>
      </c>
    </row>
    <row r="24" spans="1:36">
      <c r="D24" s="14">
        <v>798</v>
      </c>
      <c r="F24" s="15" t="s">
        <v>59</v>
      </c>
      <c r="K24" s="15" t="s">
        <v>60</v>
      </c>
      <c r="L24" s="16" t="s">
        <v>33</v>
      </c>
      <c r="M24" s="15" t="s">
        <v>61</v>
      </c>
      <c r="N24" s="15">
        <v>14</v>
      </c>
      <c r="Q24" s="32">
        <v>66984.240000000005</v>
      </c>
    </row>
    <row r="25" spans="1:36">
      <c r="D25" s="14">
        <v>876</v>
      </c>
      <c r="F25" s="15" t="s">
        <v>55</v>
      </c>
      <c r="K25" s="18" t="s">
        <v>17</v>
      </c>
      <c r="L25" s="19" t="s">
        <v>33</v>
      </c>
      <c r="M25" s="18" t="s">
        <v>47</v>
      </c>
      <c r="N25" s="18">
        <v>12</v>
      </c>
      <c r="Q25" s="32">
        <v>62593.728000000003</v>
      </c>
    </row>
    <row r="26" spans="1:36">
      <c r="D26" s="14">
        <v>863</v>
      </c>
      <c r="F26" s="15" t="s">
        <v>69</v>
      </c>
      <c r="K26" s="15" t="s">
        <v>41</v>
      </c>
      <c r="L26" s="16" t="s">
        <v>65</v>
      </c>
      <c r="M26" s="15" t="s">
        <v>66</v>
      </c>
      <c r="N26" s="15">
        <v>9</v>
      </c>
      <c r="Q26" s="32">
        <v>20296.968000000001</v>
      </c>
    </row>
    <row r="27" spans="1:36">
      <c r="D27" s="14">
        <v>212</v>
      </c>
      <c r="F27" s="15" t="s">
        <v>81</v>
      </c>
      <c r="K27" s="15" t="s">
        <v>82</v>
      </c>
      <c r="L27" s="16" t="s">
        <v>33</v>
      </c>
      <c r="M27" s="15" t="s">
        <v>77</v>
      </c>
      <c r="N27" s="15">
        <v>12</v>
      </c>
      <c r="Q27" s="32">
        <v>56213.52</v>
      </c>
    </row>
    <row r="28" spans="1:36">
      <c r="D28" s="14">
        <v>4</v>
      </c>
      <c r="F28" s="15" t="s">
        <v>28</v>
      </c>
      <c r="K28" s="15" t="s">
        <v>17</v>
      </c>
      <c r="L28" s="16" t="s">
        <v>18</v>
      </c>
      <c r="M28" s="18" t="s">
        <v>19</v>
      </c>
      <c r="N28" s="18">
        <v>10</v>
      </c>
      <c r="Q28" s="32">
        <v>21344.592000000001</v>
      </c>
    </row>
  </sheetData>
  <autoFilter ref="A1:AJ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WVI111"/>
  <sheetViews>
    <sheetView tabSelected="1" zoomScale="115" zoomScaleNormal="115" workbookViewId="0">
      <pane xSplit="3" ySplit="5" topLeftCell="D82" activePane="bottomRight" state="frozen"/>
      <selection pane="topRight"/>
      <selection pane="bottomLeft"/>
      <selection pane="bottomRight" activeCell="N33" sqref="I33:N33"/>
    </sheetView>
  </sheetViews>
  <sheetFormatPr baseColWidth="10" defaultColWidth="9.1796875" defaultRowHeight="11.5"/>
  <cols>
    <col min="1" max="1" width="6.26953125" style="39" customWidth="1"/>
    <col min="2" max="2" width="22.7265625" style="38" customWidth="1"/>
    <col min="3" max="3" width="35.1796875" style="39" customWidth="1"/>
    <col min="4" max="4" width="16.36328125" style="74" bestFit="1" customWidth="1"/>
    <col min="5" max="5" width="9.7265625" style="39" customWidth="1"/>
    <col min="6" max="6" width="10.7265625" style="39" customWidth="1"/>
    <col min="7" max="7" width="14.453125" style="52" customWidth="1"/>
    <col min="8" max="8" width="12.7265625" style="6" customWidth="1"/>
    <col min="9" max="10" width="12.7265625" style="8" customWidth="1"/>
    <col min="11" max="11" width="12.7265625" style="9" customWidth="1"/>
    <col min="12" max="13" width="12.7265625" style="8" customWidth="1"/>
    <col min="14" max="255" width="9.1796875" style="38"/>
    <col min="256" max="256" width="10.7265625" style="38" customWidth="1"/>
    <col min="257" max="257" width="9.1796875" style="38" hidden="1" customWidth="1"/>
    <col min="258" max="258" width="37.1796875" style="38" customWidth="1"/>
    <col min="259" max="259" width="12.7265625" style="38" customWidth="1"/>
    <col min="260" max="262" width="10.7265625" style="38" customWidth="1"/>
    <col min="263" max="263" width="14.453125" style="38" customWidth="1"/>
    <col min="264" max="269" width="12.7265625" style="38" customWidth="1"/>
    <col min="270" max="511" width="9.1796875" style="38"/>
    <col min="512" max="512" width="10.7265625" style="38" customWidth="1"/>
    <col min="513" max="513" width="9.1796875" style="38" hidden="1" customWidth="1"/>
    <col min="514" max="514" width="37.1796875" style="38" customWidth="1"/>
    <col min="515" max="515" width="12.7265625" style="38" customWidth="1"/>
    <col min="516" max="518" width="10.7265625" style="38" customWidth="1"/>
    <col min="519" max="519" width="14.453125" style="38" customWidth="1"/>
    <col min="520" max="525" width="12.7265625" style="38" customWidth="1"/>
    <col min="526" max="767" width="9.1796875" style="38"/>
    <col min="768" max="768" width="10.7265625" style="38" customWidth="1"/>
    <col min="769" max="769" width="9.1796875" style="38" hidden="1" customWidth="1"/>
    <col min="770" max="770" width="37.1796875" style="38" customWidth="1"/>
    <col min="771" max="771" width="12.7265625" style="38" customWidth="1"/>
    <col min="772" max="774" width="10.7265625" style="38" customWidth="1"/>
    <col min="775" max="775" width="14.453125" style="38" customWidth="1"/>
    <col min="776" max="781" width="12.7265625" style="38" customWidth="1"/>
    <col min="782" max="1023" width="9.1796875" style="38"/>
    <col min="1024" max="1024" width="10.7265625" style="38" customWidth="1"/>
    <col min="1025" max="1025" width="9.1796875" style="38" hidden="1" customWidth="1"/>
    <col min="1026" max="1026" width="37.1796875" style="38" customWidth="1"/>
    <col min="1027" max="1027" width="12.7265625" style="38" customWidth="1"/>
    <col min="1028" max="1030" width="10.7265625" style="38" customWidth="1"/>
    <col min="1031" max="1031" width="14.453125" style="38" customWidth="1"/>
    <col min="1032" max="1037" width="12.7265625" style="38" customWidth="1"/>
    <col min="1038" max="1279" width="9.1796875" style="38"/>
    <col min="1280" max="1280" width="10.7265625" style="38" customWidth="1"/>
    <col min="1281" max="1281" width="9.1796875" style="38" hidden="1" customWidth="1"/>
    <col min="1282" max="1282" width="37.1796875" style="38" customWidth="1"/>
    <col min="1283" max="1283" width="12.7265625" style="38" customWidth="1"/>
    <col min="1284" max="1286" width="10.7265625" style="38" customWidth="1"/>
    <col min="1287" max="1287" width="14.453125" style="38" customWidth="1"/>
    <col min="1288" max="1293" width="12.7265625" style="38" customWidth="1"/>
    <col min="1294" max="1535" width="9.1796875" style="38"/>
    <col min="1536" max="1536" width="10.7265625" style="38" customWidth="1"/>
    <col min="1537" max="1537" width="9.1796875" style="38" hidden="1" customWidth="1"/>
    <col min="1538" max="1538" width="37.1796875" style="38" customWidth="1"/>
    <col min="1539" max="1539" width="12.7265625" style="38" customWidth="1"/>
    <col min="1540" max="1542" width="10.7265625" style="38" customWidth="1"/>
    <col min="1543" max="1543" width="14.453125" style="38" customWidth="1"/>
    <col min="1544" max="1549" width="12.7265625" style="38" customWidth="1"/>
    <col min="1550" max="1791" width="9.1796875" style="38"/>
    <col min="1792" max="1792" width="10.7265625" style="38" customWidth="1"/>
    <col min="1793" max="1793" width="9.1796875" style="38" hidden="1" customWidth="1"/>
    <col min="1794" max="1794" width="37.1796875" style="38" customWidth="1"/>
    <col min="1795" max="1795" width="12.7265625" style="38" customWidth="1"/>
    <col min="1796" max="1798" width="10.7265625" style="38" customWidth="1"/>
    <col min="1799" max="1799" width="14.453125" style="38" customWidth="1"/>
    <col min="1800" max="1805" width="12.7265625" style="38" customWidth="1"/>
    <col min="1806" max="2047" width="9.1796875" style="38"/>
    <col min="2048" max="2048" width="10.7265625" style="38" customWidth="1"/>
    <col min="2049" max="2049" width="9.1796875" style="38" hidden="1" customWidth="1"/>
    <col min="2050" max="2050" width="37.1796875" style="38" customWidth="1"/>
    <col min="2051" max="2051" width="12.7265625" style="38" customWidth="1"/>
    <col min="2052" max="2054" width="10.7265625" style="38" customWidth="1"/>
    <col min="2055" max="2055" width="14.453125" style="38" customWidth="1"/>
    <col min="2056" max="2061" width="12.7265625" style="38" customWidth="1"/>
    <col min="2062" max="2303" width="9.1796875" style="38"/>
    <col min="2304" max="2304" width="10.7265625" style="38" customWidth="1"/>
    <col min="2305" max="2305" width="9.1796875" style="38" hidden="1" customWidth="1"/>
    <col min="2306" max="2306" width="37.1796875" style="38" customWidth="1"/>
    <col min="2307" max="2307" width="12.7265625" style="38" customWidth="1"/>
    <col min="2308" max="2310" width="10.7265625" style="38" customWidth="1"/>
    <col min="2311" max="2311" width="14.453125" style="38" customWidth="1"/>
    <col min="2312" max="2317" width="12.7265625" style="38" customWidth="1"/>
    <col min="2318" max="2559" width="9.1796875" style="38"/>
    <col min="2560" max="2560" width="10.7265625" style="38" customWidth="1"/>
    <col min="2561" max="2561" width="9.1796875" style="38" hidden="1" customWidth="1"/>
    <col min="2562" max="2562" width="37.1796875" style="38" customWidth="1"/>
    <col min="2563" max="2563" width="12.7265625" style="38" customWidth="1"/>
    <col min="2564" max="2566" width="10.7265625" style="38" customWidth="1"/>
    <col min="2567" max="2567" width="14.453125" style="38" customWidth="1"/>
    <col min="2568" max="2573" width="12.7265625" style="38" customWidth="1"/>
    <col min="2574" max="2815" width="9.1796875" style="38"/>
    <col min="2816" max="2816" width="10.7265625" style="38" customWidth="1"/>
    <col min="2817" max="2817" width="9.1796875" style="38" hidden="1" customWidth="1"/>
    <col min="2818" max="2818" width="37.1796875" style="38" customWidth="1"/>
    <col min="2819" max="2819" width="12.7265625" style="38" customWidth="1"/>
    <col min="2820" max="2822" width="10.7265625" style="38" customWidth="1"/>
    <col min="2823" max="2823" width="14.453125" style="38" customWidth="1"/>
    <col min="2824" max="2829" width="12.7265625" style="38" customWidth="1"/>
    <col min="2830" max="3071" width="9.1796875" style="38"/>
    <col min="3072" max="3072" width="10.7265625" style="38" customWidth="1"/>
    <col min="3073" max="3073" width="9.1796875" style="38" hidden="1" customWidth="1"/>
    <col min="3074" max="3074" width="37.1796875" style="38" customWidth="1"/>
    <col min="3075" max="3075" width="12.7265625" style="38" customWidth="1"/>
    <col min="3076" max="3078" width="10.7265625" style="38" customWidth="1"/>
    <col min="3079" max="3079" width="14.453125" style="38" customWidth="1"/>
    <col min="3080" max="3085" width="12.7265625" style="38" customWidth="1"/>
    <col min="3086" max="3327" width="9.1796875" style="38"/>
    <col min="3328" max="3328" width="10.7265625" style="38" customWidth="1"/>
    <col min="3329" max="3329" width="9.1796875" style="38" hidden="1" customWidth="1"/>
    <col min="3330" max="3330" width="37.1796875" style="38" customWidth="1"/>
    <col min="3331" max="3331" width="12.7265625" style="38" customWidth="1"/>
    <col min="3332" max="3334" width="10.7265625" style="38" customWidth="1"/>
    <col min="3335" max="3335" width="14.453125" style="38" customWidth="1"/>
    <col min="3336" max="3341" width="12.7265625" style="38" customWidth="1"/>
    <col min="3342" max="3583" width="9.1796875" style="38"/>
    <col min="3584" max="3584" width="10.7265625" style="38" customWidth="1"/>
    <col min="3585" max="3585" width="9.1796875" style="38" hidden="1" customWidth="1"/>
    <col min="3586" max="3586" width="37.1796875" style="38" customWidth="1"/>
    <col min="3587" max="3587" width="12.7265625" style="38" customWidth="1"/>
    <col min="3588" max="3590" width="10.7265625" style="38" customWidth="1"/>
    <col min="3591" max="3591" width="14.453125" style="38" customWidth="1"/>
    <col min="3592" max="3597" width="12.7265625" style="38" customWidth="1"/>
    <col min="3598" max="3839" width="9.1796875" style="38"/>
    <col min="3840" max="3840" width="10.7265625" style="38" customWidth="1"/>
    <col min="3841" max="3841" width="9.1796875" style="38" hidden="1" customWidth="1"/>
    <col min="3842" max="3842" width="37.1796875" style="38" customWidth="1"/>
    <col min="3843" max="3843" width="12.7265625" style="38" customWidth="1"/>
    <col min="3844" max="3846" width="10.7265625" style="38" customWidth="1"/>
    <col min="3847" max="3847" width="14.453125" style="38" customWidth="1"/>
    <col min="3848" max="3853" width="12.7265625" style="38" customWidth="1"/>
    <col min="3854" max="4095" width="9.1796875" style="38"/>
    <col min="4096" max="4096" width="10.7265625" style="38" customWidth="1"/>
    <col min="4097" max="4097" width="9.1796875" style="38" hidden="1" customWidth="1"/>
    <col min="4098" max="4098" width="37.1796875" style="38" customWidth="1"/>
    <col min="4099" max="4099" width="12.7265625" style="38" customWidth="1"/>
    <col min="4100" max="4102" width="10.7265625" style="38" customWidth="1"/>
    <col min="4103" max="4103" width="14.453125" style="38" customWidth="1"/>
    <col min="4104" max="4109" width="12.7265625" style="38" customWidth="1"/>
    <col min="4110" max="4351" width="9.1796875" style="38"/>
    <col min="4352" max="4352" width="10.7265625" style="38" customWidth="1"/>
    <col min="4353" max="4353" width="9.1796875" style="38" hidden="1" customWidth="1"/>
    <col min="4354" max="4354" width="37.1796875" style="38" customWidth="1"/>
    <col min="4355" max="4355" width="12.7265625" style="38" customWidth="1"/>
    <col min="4356" max="4358" width="10.7265625" style="38" customWidth="1"/>
    <col min="4359" max="4359" width="14.453125" style="38" customWidth="1"/>
    <col min="4360" max="4365" width="12.7265625" style="38" customWidth="1"/>
    <col min="4366" max="4607" width="9.1796875" style="38"/>
    <col min="4608" max="4608" width="10.7265625" style="38" customWidth="1"/>
    <col min="4609" max="4609" width="9.1796875" style="38" hidden="1" customWidth="1"/>
    <col min="4610" max="4610" width="37.1796875" style="38" customWidth="1"/>
    <col min="4611" max="4611" width="12.7265625" style="38" customWidth="1"/>
    <col min="4612" max="4614" width="10.7265625" style="38" customWidth="1"/>
    <col min="4615" max="4615" width="14.453125" style="38" customWidth="1"/>
    <col min="4616" max="4621" width="12.7265625" style="38" customWidth="1"/>
    <col min="4622" max="4863" width="9.1796875" style="38"/>
    <col min="4864" max="4864" width="10.7265625" style="38" customWidth="1"/>
    <col min="4865" max="4865" width="9.1796875" style="38" hidden="1" customWidth="1"/>
    <col min="4866" max="4866" width="37.1796875" style="38" customWidth="1"/>
    <col min="4867" max="4867" width="12.7265625" style="38" customWidth="1"/>
    <col min="4868" max="4870" width="10.7265625" style="38" customWidth="1"/>
    <col min="4871" max="4871" width="14.453125" style="38" customWidth="1"/>
    <col min="4872" max="4877" width="12.7265625" style="38" customWidth="1"/>
    <col min="4878" max="5119" width="9.1796875" style="38"/>
    <col min="5120" max="5120" width="10.7265625" style="38" customWidth="1"/>
    <col min="5121" max="5121" width="9.1796875" style="38" hidden="1" customWidth="1"/>
    <col min="5122" max="5122" width="37.1796875" style="38" customWidth="1"/>
    <col min="5123" max="5123" width="12.7265625" style="38" customWidth="1"/>
    <col min="5124" max="5126" width="10.7265625" style="38" customWidth="1"/>
    <col min="5127" max="5127" width="14.453125" style="38" customWidth="1"/>
    <col min="5128" max="5133" width="12.7265625" style="38" customWidth="1"/>
    <col min="5134" max="5375" width="9.1796875" style="38"/>
    <col min="5376" max="5376" width="10.7265625" style="38" customWidth="1"/>
    <col min="5377" max="5377" width="9.1796875" style="38" hidden="1" customWidth="1"/>
    <col min="5378" max="5378" width="37.1796875" style="38" customWidth="1"/>
    <col min="5379" max="5379" width="12.7265625" style="38" customWidth="1"/>
    <col min="5380" max="5382" width="10.7265625" style="38" customWidth="1"/>
    <col min="5383" max="5383" width="14.453125" style="38" customWidth="1"/>
    <col min="5384" max="5389" width="12.7265625" style="38" customWidth="1"/>
    <col min="5390" max="5631" width="9.1796875" style="38"/>
    <col min="5632" max="5632" width="10.7265625" style="38" customWidth="1"/>
    <col min="5633" max="5633" width="9.1796875" style="38" hidden="1" customWidth="1"/>
    <col min="5634" max="5634" width="37.1796875" style="38" customWidth="1"/>
    <col min="5635" max="5635" width="12.7265625" style="38" customWidth="1"/>
    <col min="5636" max="5638" width="10.7265625" style="38" customWidth="1"/>
    <col min="5639" max="5639" width="14.453125" style="38" customWidth="1"/>
    <col min="5640" max="5645" width="12.7265625" style="38" customWidth="1"/>
    <col min="5646" max="5887" width="9.1796875" style="38"/>
    <col min="5888" max="5888" width="10.7265625" style="38" customWidth="1"/>
    <col min="5889" max="5889" width="9.1796875" style="38" hidden="1" customWidth="1"/>
    <col min="5890" max="5890" width="37.1796875" style="38" customWidth="1"/>
    <col min="5891" max="5891" width="12.7265625" style="38" customWidth="1"/>
    <col min="5892" max="5894" width="10.7265625" style="38" customWidth="1"/>
    <col min="5895" max="5895" width="14.453125" style="38" customWidth="1"/>
    <col min="5896" max="5901" width="12.7265625" style="38" customWidth="1"/>
    <col min="5902" max="6143" width="9.1796875" style="38"/>
    <col min="6144" max="6144" width="10.7265625" style="38" customWidth="1"/>
    <col min="6145" max="6145" width="9.1796875" style="38" hidden="1" customWidth="1"/>
    <col min="6146" max="6146" width="37.1796875" style="38" customWidth="1"/>
    <col min="6147" max="6147" width="12.7265625" style="38" customWidth="1"/>
    <col min="6148" max="6150" width="10.7265625" style="38" customWidth="1"/>
    <col min="6151" max="6151" width="14.453125" style="38" customWidth="1"/>
    <col min="6152" max="6157" width="12.7265625" style="38" customWidth="1"/>
    <col min="6158" max="6399" width="9.1796875" style="38"/>
    <col min="6400" max="6400" width="10.7265625" style="38" customWidth="1"/>
    <col min="6401" max="6401" width="9.1796875" style="38" hidden="1" customWidth="1"/>
    <col min="6402" max="6402" width="37.1796875" style="38" customWidth="1"/>
    <col min="6403" max="6403" width="12.7265625" style="38" customWidth="1"/>
    <col min="6404" max="6406" width="10.7265625" style="38" customWidth="1"/>
    <col min="6407" max="6407" width="14.453125" style="38" customWidth="1"/>
    <col min="6408" max="6413" width="12.7265625" style="38" customWidth="1"/>
    <col min="6414" max="6655" width="9.1796875" style="38"/>
    <col min="6656" max="6656" width="10.7265625" style="38" customWidth="1"/>
    <col min="6657" max="6657" width="9.1796875" style="38" hidden="1" customWidth="1"/>
    <col min="6658" max="6658" width="37.1796875" style="38" customWidth="1"/>
    <col min="6659" max="6659" width="12.7265625" style="38" customWidth="1"/>
    <col min="6660" max="6662" width="10.7265625" style="38" customWidth="1"/>
    <col min="6663" max="6663" width="14.453125" style="38" customWidth="1"/>
    <col min="6664" max="6669" width="12.7265625" style="38" customWidth="1"/>
    <col min="6670" max="6911" width="9.1796875" style="38"/>
    <col min="6912" max="6912" width="10.7265625" style="38" customWidth="1"/>
    <col min="6913" max="6913" width="9.1796875" style="38" hidden="1" customWidth="1"/>
    <col min="6914" max="6914" width="37.1796875" style="38" customWidth="1"/>
    <col min="6915" max="6915" width="12.7265625" style="38" customWidth="1"/>
    <col min="6916" max="6918" width="10.7265625" style="38" customWidth="1"/>
    <col min="6919" max="6919" width="14.453125" style="38" customWidth="1"/>
    <col min="6920" max="6925" width="12.7265625" style="38" customWidth="1"/>
    <col min="6926" max="7167" width="9.1796875" style="38"/>
    <col min="7168" max="7168" width="10.7265625" style="38" customWidth="1"/>
    <col min="7169" max="7169" width="9.1796875" style="38" hidden="1" customWidth="1"/>
    <col min="7170" max="7170" width="37.1796875" style="38" customWidth="1"/>
    <col min="7171" max="7171" width="12.7265625" style="38" customWidth="1"/>
    <col min="7172" max="7174" width="10.7265625" style="38" customWidth="1"/>
    <col min="7175" max="7175" width="14.453125" style="38" customWidth="1"/>
    <col min="7176" max="7181" width="12.7265625" style="38" customWidth="1"/>
    <col min="7182" max="7423" width="9.1796875" style="38"/>
    <col min="7424" max="7424" width="10.7265625" style="38" customWidth="1"/>
    <col min="7425" max="7425" width="9.1796875" style="38" hidden="1" customWidth="1"/>
    <col min="7426" max="7426" width="37.1796875" style="38" customWidth="1"/>
    <col min="7427" max="7427" width="12.7265625" style="38" customWidth="1"/>
    <col min="7428" max="7430" width="10.7265625" style="38" customWidth="1"/>
    <col min="7431" max="7431" width="14.453125" style="38" customWidth="1"/>
    <col min="7432" max="7437" width="12.7265625" style="38" customWidth="1"/>
    <col min="7438" max="7679" width="9.1796875" style="38"/>
    <col min="7680" max="7680" width="10.7265625" style="38" customWidth="1"/>
    <col min="7681" max="7681" width="9.1796875" style="38" hidden="1" customWidth="1"/>
    <col min="7682" max="7682" width="37.1796875" style="38" customWidth="1"/>
    <col min="7683" max="7683" width="12.7265625" style="38" customWidth="1"/>
    <col min="7684" max="7686" width="10.7265625" style="38" customWidth="1"/>
    <col min="7687" max="7687" width="14.453125" style="38" customWidth="1"/>
    <col min="7688" max="7693" width="12.7265625" style="38" customWidth="1"/>
    <col min="7694" max="7935" width="9.1796875" style="38"/>
    <col min="7936" max="7936" width="10.7265625" style="38" customWidth="1"/>
    <col min="7937" max="7937" width="9.1796875" style="38" hidden="1" customWidth="1"/>
    <col min="7938" max="7938" width="37.1796875" style="38" customWidth="1"/>
    <col min="7939" max="7939" width="12.7265625" style="38" customWidth="1"/>
    <col min="7940" max="7942" width="10.7265625" style="38" customWidth="1"/>
    <col min="7943" max="7943" width="14.453125" style="38" customWidth="1"/>
    <col min="7944" max="7949" width="12.7265625" style="38" customWidth="1"/>
    <col min="7950" max="8191" width="9.1796875" style="38"/>
    <col min="8192" max="8192" width="10.7265625" style="38" customWidth="1"/>
    <col min="8193" max="8193" width="9.1796875" style="38" hidden="1" customWidth="1"/>
    <col min="8194" max="8194" width="37.1796875" style="38" customWidth="1"/>
    <col min="8195" max="8195" width="12.7265625" style="38" customWidth="1"/>
    <col min="8196" max="8198" width="10.7265625" style="38" customWidth="1"/>
    <col min="8199" max="8199" width="14.453125" style="38" customWidth="1"/>
    <col min="8200" max="8205" width="12.7265625" style="38" customWidth="1"/>
    <col min="8206" max="8447" width="9.1796875" style="38"/>
    <col min="8448" max="8448" width="10.7265625" style="38" customWidth="1"/>
    <col min="8449" max="8449" width="9.1796875" style="38" hidden="1" customWidth="1"/>
    <col min="8450" max="8450" width="37.1796875" style="38" customWidth="1"/>
    <col min="8451" max="8451" width="12.7265625" style="38" customWidth="1"/>
    <col min="8452" max="8454" width="10.7265625" style="38" customWidth="1"/>
    <col min="8455" max="8455" width="14.453125" style="38" customWidth="1"/>
    <col min="8456" max="8461" width="12.7265625" style="38" customWidth="1"/>
    <col min="8462" max="8703" width="9.1796875" style="38"/>
    <col min="8704" max="8704" width="10.7265625" style="38" customWidth="1"/>
    <col min="8705" max="8705" width="9.1796875" style="38" hidden="1" customWidth="1"/>
    <col min="8706" max="8706" width="37.1796875" style="38" customWidth="1"/>
    <col min="8707" max="8707" width="12.7265625" style="38" customWidth="1"/>
    <col min="8708" max="8710" width="10.7265625" style="38" customWidth="1"/>
    <col min="8711" max="8711" width="14.453125" style="38" customWidth="1"/>
    <col min="8712" max="8717" width="12.7265625" style="38" customWidth="1"/>
    <col min="8718" max="8959" width="9.1796875" style="38"/>
    <col min="8960" max="8960" width="10.7265625" style="38" customWidth="1"/>
    <col min="8961" max="8961" width="9.1796875" style="38" hidden="1" customWidth="1"/>
    <col min="8962" max="8962" width="37.1796875" style="38" customWidth="1"/>
    <col min="8963" max="8963" width="12.7265625" style="38" customWidth="1"/>
    <col min="8964" max="8966" width="10.7265625" style="38" customWidth="1"/>
    <col min="8967" max="8967" width="14.453125" style="38" customWidth="1"/>
    <col min="8968" max="8973" width="12.7265625" style="38" customWidth="1"/>
    <col min="8974" max="9215" width="9.1796875" style="38"/>
    <col min="9216" max="9216" width="10.7265625" style="38" customWidth="1"/>
    <col min="9217" max="9217" width="9.1796875" style="38" hidden="1" customWidth="1"/>
    <col min="9218" max="9218" width="37.1796875" style="38" customWidth="1"/>
    <col min="9219" max="9219" width="12.7265625" style="38" customWidth="1"/>
    <col min="9220" max="9222" width="10.7265625" style="38" customWidth="1"/>
    <col min="9223" max="9223" width="14.453125" style="38" customWidth="1"/>
    <col min="9224" max="9229" width="12.7265625" style="38" customWidth="1"/>
    <col min="9230" max="9471" width="9.1796875" style="38"/>
    <col min="9472" max="9472" width="10.7265625" style="38" customWidth="1"/>
    <col min="9473" max="9473" width="9.1796875" style="38" hidden="1" customWidth="1"/>
    <col min="9474" max="9474" width="37.1796875" style="38" customWidth="1"/>
    <col min="9475" max="9475" width="12.7265625" style="38" customWidth="1"/>
    <col min="9476" max="9478" width="10.7265625" style="38" customWidth="1"/>
    <col min="9479" max="9479" width="14.453125" style="38" customWidth="1"/>
    <col min="9480" max="9485" width="12.7265625" style="38" customWidth="1"/>
    <col min="9486" max="9727" width="9.1796875" style="38"/>
    <col min="9728" max="9728" width="10.7265625" style="38" customWidth="1"/>
    <col min="9729" max="9729" width="9.1796875" style="38" hidden="1" customWidth="1"/>
    <col min="9730" max="9730" width="37.1796875" style="38" customWidth="1"/>
    <col min="9731" max="9731" width="12.7265625" style="38" customWidth="1"/>
    <col min="9732" max="9734" width="10.7265625" style="38" customWidth="1"/>
    <col min="9735" max="9735" width="14.453125" style="38" customWidth="1"/>
    <col min="9736" max="9741" width="12.7265625" style="38" customWidth="1"/>
    <col min="9742" max="9983" width="9.1796875" style="38"/>
    <col min="9984" max="9984" width="10.7265625" style="38" customWidth="1"/>
    <col min="9985" max="9985" width="9.1796875" style="38" hidden="1" customWidth="1"/>
    <col min="9986" max="9986" width="37.1796875" style="38" customWidth="1"/>
    <col min="9987" max="9987" width="12.7265625" style="38" customWidth="1"/>
    <col min="9988" max="9990" width="10.7265625" style="38" customWidth="1"/>
    <col min="9991" max="9991" width="14.453125" style="38" customWidth="1"/>
    <col min="9992" max="9997" width="12.7265625" style="38" customWidth="1"/>
    <col min="9998" max="10239" width="9.1796875" style="38"/>
    <col min="10240" max="10240" width="10.7265625" style="38" customWidth="1"/>
    <col min="10241" max="10241" width="9.1796875" style="38" hidden="1" customWidth="1"/>
    <col min="10242" max="10242" width="37.1796875" style="38" customWidth="1"/>
    <col min="10243" max="10243" width="12.7265625" style="38" customWidth="1"/>
    <col min="10244" max="10246" width="10.7265625" style="38" customWidth="1"/>
    <col min="10247" max="10247" width="14.453125" style="38" customWidth="1"/>
    <col min="10248" max="10253" width="12.7265625" style="38" customWidth="1"/>
    <col min="10254" max="10495" width="9.1796875" style="38"/>
    <col min="10496" max="10496" width="10.7265625" style="38" customWidth="1"/>
    <col min="10497" max="10497" width="9.1796875" style="38" hidden="1" customWidth="1"/>
    <col min="10498" max="10498" width="37.1796875" style="38" customWidth="1"/>
    <col min="10499" max="10499" width="12.7265625" style="38" customWidth="1"/>
    <col min="10500" max="10502" width="10.7265625" style="38" customWidth="1"/>
    <col min="10503" max="10503" width="14.453125" style="38" customWidth="1"/>
    <col min="10504" max="10509" width="12.7265625" style="38" customWidth="1"/>
    <col min="10510" max="10751" width="9.1796875" style="38"/>
    <col min="10752" max="10752" width="10.7265625" style="38" customWidth="1"/>
    <col min="10753" max="10753" width="9.1796875" style="38" hidden="1" customWidth="1"/>
    <col min="10754" max="10754" width="37.1796875" style="38" customWidth="1"/>
    <col min="10755" max="10755" width="12.7265625" style="38" customWidth="1"/>
    <col min="10756" max="10758" width="10.7265625" style="38" customWidth="1"/>
    <col min="10759" max="10759" width="14.453125" style="38" customWidth="1"/>
    <col min="10760" max="10765" width="12.7265625" style="38" customWidth="1"/>
    <col min="10766" max="11007" width="9.1796875" style="38"/>
    <col min="11008" max="11008" width="10.7265625" style="38" customWidth="1"/>
    <col min="11009" max="11009" width="9.1796875" style="38" hidden="1" customWidth="1"/>
    <col min="11010" max="11010" width="37.1796875" style="38" customWidth="1"/>
    <col min="11011" max="11011" width="12.7265625" style="38" customWidth="1"/>
    <col min="11012" max="11014" width="10.7265625" style="38" customWidth="1"/>
    <col min="11015" max="11015" width="14.453125" style="38" customWidth="1"/>
    <col min="11016" max="11021" width="12.7265625" style="38" customWidth="1"/>
    <col min="11022" max="11263" width="9.1796875" style="38"/>
    <col min="11264" max="11264" width="10.7265625" style="38" customWidth="1"/>
    <col min="11265" max="11265" width="9.1796875" style="38" hidden="1" customWidth="1"/>
    <col min="11266" max="11266" width="37.1796875" style="38" customWidth="1"/>
    <col min="11267" max="11267" width="12.7265625" style="38" customWidth="1"/>
    <col min="11268" max="11270" width="10.7265625" style="38" customWidth="1"/>
    <col min="11271" max="11271" width="14.453125" style="38" customWidth="1"/>
    <col min="11272" max="11277" width="12.7265625" style="38" customWidth="1"/>
    <col min="11278" max="11519" width="9.1796875" style="38"/>
    <col min="11520" max="11520" width="10.7265625" style="38" customWidth="1"/>
    <col min="11521" max="11521" width="9.1796875" style="38" hidden="1" customWidth="1"/>
    <col min="11522" max="11522" width="37.1796875" style="38" customWidth="1"/>
    <col min="11523" max="11523" width="12.7265625" style="38" customWidth="1"/>
    <col min="11524" max="11526" width="10.7265625" style="38" customWidth="1"/>
    <col min="11527" max="11527" width="14.453125" style="38" customWidth="1"/>
    <col min="11528" max="11533" width="12.7265625" style="38" customWidth="1"/>
    <col min="11534" max="11775" width="9.1796875" style="38"/>
    <col min="11776" max="11776" width="10.7265625" style="38" customWidth="1"/>
    <col min="11777" max="11777" width="9.1796875" style="38" hidden="1" customWidth="1"/>
    <col min="11778" max="11778" width="37.1796875" style="38" customWidth="1"/>
    <col min="11779" max="11779" width="12.7265625" style="38" customWidth="1"/>
    <col min="11780" max="11782" width="10.7265625" style="38" customWidth="1"/>
    <col min="11783" max="11783" width="14.453125" style="38" customWidth="1"/>
    <col min="11784" max="11789" width="12.7265625" style="38" customWidth="1"/>
    <col min="11790" max="12031" width="9.1796875" style="38"/>
    <col min="12032" max="12032" width="10.7265625" style="38" customWidth="1"/>
    <col min="12033" max="12033" width="9.1796875" style="38" hidden="1" customWidth="1"/>
    <col min="12034" max="12034" width="37.1796875" style="38" customWidth="1"/>
    <col min="12035" max="12035" width="12.7265625" style="38" customWidth="1"/>
    <col min="12036" max="12038" width="10.7265625" style="38" customWidth="1"/>
    <col min="12039" max="12039" width="14.453125" style="38" customWidth="1"/>
    <col min="12040" max="12045" width="12.7265625" style="38" customWidth="1"/>
    <col min="12046" max="12287" width="9.1796875" style="38"/>
    <col min="12288" max="12288" width="10.7265625" style="38" customWidth="1"/>
    <col min="12289" max="12289" width="9.1796875" style="38" hidden="1" customWidth="1"/>
    <col min="12290" max="12290" width="37.1796875" style="38" customWidth="1"/>
    <col min="12291" max="12291" width="12.7265625" style="38" customWidth="1"/>
    <col min="12292" max="12294" width="10.7265625" style="38" customWidth="1"/>
    <col min="12295" max="12295" width="14.453125" style="38" customWidth="1"/>
    <col min="12296" max="12301" width="12.7265625" style="38" customWidth="1"/>
    <col min="12302" max="12543" width="9.1796875" style="38"/>
    <col min="12544" max="12544" width="10.7265625" style="38" customWidth="1"/>
    <col min="12545" max="12545" width="9.1796875" style="38" hidden="1" customWidth="1"/>
    <col min="12546" max="12546" width="37.1796875" style="38" customWidth="1"/>
    <col min="12547" max="12547" width="12.7265625" style="38" customWidth="1"/>
    <col min="12548" max="12550" width="10.7265625" style="38" customWidth="1"/>
    <col min="12551" max="12551" width="14.453125" style="38" customWidth="1"/>
    <col min="12552" max="12557" width="12.7265625" style="38" customWidth="1"/>
    <col min="12558" max="12799" width="9.1796875" style="38"/>
    <col min="12800" max="12800" width="10.7265625" style="38" customWidth="1"/>
    <col min="12801" max="12801" width="9.1796875" style="38" hidden="1" customWidth="1"/>
    <col min="12802" max="12802" width="37.1796875" style="38" customWidth="1"/>
    <col min="12803" max="12803" width="12.7265625" style="38" customWidth="1"/>
    <col min="12804" max="12806" width="10.7265625" style="38" customWidth="1"/>
    <col min="12807" max="12807" width="14.453125" style="38" customWidth="1"/>
    <col min="12808" max="12813" width="12.7265625" style="38" customWidth="1"/>
    <col min="12814" max="13055" width="9.1796875" style="38"/>
    <col min="13056" max="13056" width="10.7265625" style="38" customWidth="1"/>
    <col min="13057" max="13057" width="9.1796875" style="38" hidden="1" customWidth="1"/>
    <col min="13058" max="13058" width="37.1796875" style="38" customWidth="1"/>
    <col min="13059" max="13059" width="12.7265625" style="38" customWidth="1"/>
    <col min="13060" max="13062" width="10.7265625" style="38" customWidth="1"/>
    <col min="13063" max="13063" width="14.453125" style="38" customWidth="1"/>
    <col min="13064" max="13069" width="12.7265625" style="38" customWidth="1"/>
    <col min="13070" max="13311" width="9.1796875" style="38"/>
    <col min="13312" max="13312" width="10.7265625" style="38" customWidth="1"/>
    <col min="13313" max="13313" width="9.1796875" style="38" hidden="1" customWidth="1"/>
    <col min="13314" max="13314" width="37.1796875" style="38" customWidth="1"/>
    <col min="13315" max="13315" width="12.7265625" style="38" customWidth="1"/>
    <col min="13316" max="13318" width="10.7265625" style="38" customWidth="1"/>
    <col min="13319" max="13319" width="14.453125" style="38" customWidth="1"/>
    <col min="13320" max="13325" width="12.7265625" style="38" customWidth="1"/>
    <col min="13326" max="13567" width="9.1796875" style="38"/>
    <col min="13568" max="13568" width="10.7265625" style="38" customWidth="1"/>
    <col min="13569" max="13569" width="9.1796875" style="38" hidden="1" customWidth="1"/>
    <col min="13570" max="13570" width="37.1796875" style="38" customWidth="1"/>
    <col min="13571" max="13571" width="12.7265625" style="38" customWidth="1"/>
    <col min="13572" max="13574" width="10.7265625" style="38" customWidth="1"/>
    <col min="13575" max="13575" width="14.453125" style="38" customWidth="1"/>
    <col min="13576" max="13581" width="12.7265625" style="38" customWidth="1"/>
    <col min="13582" max="13823" width="9.1796875" style="38"/>
    <col min="13824" max="13824" width="10.7265625" style="38" customWidth="1"/>
    <col min="13825" max="13825" width="9.1796875" style="38" hidden="1" customWidth="1"/>
    <col min="13826" max="13826" width="37.1796875" style="38" customWidth="1"/>
    <col min="13827" max="13827" width="12.7265625" style="38" customWidth="1"/>
    <col min="13828" max="13830" width="10.7265625" style="38" customWidth="1"/>
    <col min="13831" max="13831" width="14.453125" style="38" customWidth="1"/>
    <col min="13832" max="13837" width="12.7265625" style="38" customWidth="1"/>
    <col min="13838" max="14079" width="9.1796875" style="38"/>
    <col min="14080" max="14080" width="10.7265625" style="38" customWidth="1"/>
    <col min="14081" max="14081" width="9.1796875" style="38" hidden="1" customWidth="1"/>
    <col min="14082" max="14082" width="37.1796875" style="38" customWidth="1"/>
    <col min="14083" max="14083" width="12.7265625" style="38" customWidth="1"/>
    <col min="14084" max="14086" width="10.7265625" style="38" customWidth="1"/>
    <col min="14087" max="14087" width="14.453125" style="38" customWidth="1"/>
    <col min="14088" max="14093" width="12.7265625" style="38" customWidth="1"/>
    <col min="14094" max="14335" width="9.1796875" style="38"/>
    <col min="14336" max="14336" width="10.7265625" style="38" customWidth="1"/>
    <col min="14337" max="14337" width="9.1796875" style="38" hidden="1" customWidth="1"/>
    <col min="14338" max="14338" width="37.1796875" style="38" customWidth="1"/>
    <col min="14339" max="14339" width="12.7265625" style="38" customWidth="1"/>
    <col min="14340" max="14342" width="10.7265625" style="38" customWidth="1"/>
    <col min="14343" max="14343" width="14.453125" style="38" customWidth="1"/>
    <col min="14344" max="14349" width="12.7265625" style="38" customWidth="1"/>
    <col min="14350" max="14591" width="9.1796875" style="38"/>
    <col min="14592" max="14592" width="10.7265625" style="38" customWidth="1"/>
    <col min="14593" max="14593" width="9.1796875" style="38" hidden="1" customWidth="1"/>
    <col min="14594" max="14594" width="37.1796875" style="38" customWidth="1"/>
    <col min="14595" max="14595" width="12.7265625" style="38" customWidth="1"/>
    <col min="14596" max="14598" width="10.7265625" style="38" customWidth="1"/>
    <col min="14599" max="14599" width="14.453125" style="38" customWidth="1"/>
    <col min="14600" max="14605" width="12.7265625" style="38" customWidth="1"/>
    <col min="14606" max="14847" width="9.1796875" style="38"/>
    <col min="14848" max="14848" width="10.7265625" style="38" customWidth="1"/>
    <col min="14849" max="14849" width="9.1796875" style="38" hidden="1" customWidth="1"/>
    <col min="14850" max="14850" width="37.1796875" style="38" customWidth="1"/>
    <col min="14851" max="14851" width="12.7265625" style="38" customWidth="1"/>
    <col min="14852" max="14854" width="10.7265625" style="38" customWidth="1"/>
    <col min="14855" max="14855" width="14.453125" style="38" customWidth="1"/>
    <col min="14856" max="14861" width="12.7265625" style="38" customWidth="1"/>
    <col min="14862" max="15103" width="9.1796875" style="38"/>
    <col min="15104" max="15104" width="10.7265625" style="38" customWidth="1"/>
    <col min="15105" max="15105" width="9.1796875" style="38" hidden="1" customWidth="1"/>
    <col min="15106" max="15106" width="37.1796875" style="38" customWidth="1"/>
    <col min="15107" max="15107" width="12.7265625" style="38" customWidth="1"/>
    <col min="15108" max="15110" width="10.7265625" style="38" customWidth="1"/>
    <col min="15111" max="15111" width="14.453125" style="38" customWidth="1"/>
    <col min="15112" max="15117" width="12.7265625" style="38" customWidth="1"/>
    <col min="15118" max="15359" width="9.1796875" style="38"/>
    <col min="15360" max="15360" width="10.7265625" style="38" customWidth="1"/>
    <col min="15361" max="15361" width="9.1796875" style="38" hidden="1" customWidth="1"/>
    <col min="15362" max="15362" width="37.1796875" style="38" customWidth="1"/>
    <col min="15363" max="15363" width="12.7265625" style="38" customWidth="1"/>
    <col min="15364" max="15366" width="10.7265625" style="38" customWidth="1"/>
    <col min="15367" max="15367" width="14.453125" style="38" customWidth="1"/>
    <col min="15368" max="15373" width="12.7265625" style="38" customWidth="1"/>
    <col min="15374" max="15615" width="9.1796875" style="38"/>
    <col min="15616" max="15616" width="10.7265625" style="38" customWidth="1"/>
    <col min="15617" max="15617" width="9.1796875" style="38" hidden="1" customWidth="1"/>
    <col min="15618" max="15618" width="37.1796875" style="38" customWidth="1"/>
    <col min="15619" max="15619" width="12.7265625" style="38" customWidth="1"/>
    <col min="15620" max="15622" width="10.7265625" style="38" customWidth="1"/>
    <col min="15623" max="15623" width="14.453125" style="38" customWidth="1"/>
    <col min="15624" max="15629" width="12.7265625" style="38" customWidth="1"/>
    <col min="15630" max="15871" width="9.1796875" style="38"/>
    <col min="15872" max="15872" width="10.7265625" style="38" customWidth="1"/>
    <col min="15873" max="15873" width="9.1796875" style="38" hidden="1" customWidth="1"/>
    <col min="15874" max="15874" width="37.1796875" style="38" customWidth="1"/>
    <col min="15875" max="15875" width="12.7265625" style="38" customWidth="1"/>
    <col min="15876" max="15878" width="10.7265625" style="38" customWidth="1"/>
    <col min="15879" max="15879" width="14.453125" style="38" customWidth="1"/>
    <col min="15880" max="15885" width="12.7265625" style="38" customWidth="1"/>
    <col min="15886" max="16127" width="9.1796875" style="38"/>
    <col min="16128" max="16128" width="10.7265625" style="38" customWidth="1"/>
    <col min="16129" max="16129" width="9.1796875" style="38" hidden="1" customWidth="1"/>
    <col min="16130" max="16130" width="37.1796875" style="38" customWidth="1"/>
    <col min="16131" max="16131" width="12.7265625" style="38" customWidth="1"/>
    <col min="16132" max="16134" width="10.7265625" style="38" customWidth="1"/>
    <col min="16135" max="16135" width="14.453125" style="38" customWidth="1"/>
    <col min="16136" max="16141" width="12.7265625" style="38" customWidth="1"/>
    <col min="16142" max="16384" width="9.1796875" style="38"/>
  </cols>
  <sheetData>
    <row r="2" spans="1:14" ht="15.7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5.7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5" spans="1:14" ht="34.5">
      <c r="A5" s="75" t="s">
        <v>0</v>
      </c>
      <c r="B5" s="76" t="s">
        <v>2</v>
      </c>
      <c r="C5" s="77" t="s">
        <v>3</v>
      </c>
      <c r="D5" s="78" t="s">
        <v>4</v>
      </c>
      <c r="E5" s="77" t="s">
        <v>5</v>
      </c>
      <c r="F5" s="77" t="s">
        <v>5</v>
      </c>
      <c r="G5" s="77" t="s">
        <v>6</v>
      </c>
      <c r="H5" s="77" t="s">
        <v>7</v>
      </c>
      <c r="I5" s="90" t="s">
        <v>8</v>
      </c>
      <c r="J5" s="91" t="s">
        <v>9</v>
      </c>
      <c r="K5" s="91" t="s">
        <v>10</v>
      </c>
      <c r="L5" s="92" t="s">
        <v>11</v>
      </c>
      <c r="M5" s="91" t="s">
        <v>12</v>
      </c>
      <c r="N5" s="91" t="s">
        <v>13</v>
      </c>
    </row>
    <row r="6" spans="1:14" ht="15" hidden="1" customHeight="1">
      <c r="A6" s="22">
        <v>174</v>
      </c>
      <c r="B6" s="15" t="s">
        <v>44</v>
      </c>
      <c r="C6" s="15" t="s">
        <v>45</v>
      </c>
      <c r="D6" s="15" t="s">
        <v>41</v>
      </c>
      <c r="E6" s="16" t="s">
        <v>46</v>
      </c>
      <c r="F6" s="15" t="s">
        <v>47</v>
      </c>
      <c r="G6" s="15">
        <v>12</v>
      </c>
      <c r="H6" s="40" t="s">
        <v>48</v>
      </c>
      <c r="I6" s="32">
        <v>42704.46</v>
      </c>
      <c r="J6" s="33">
        <v>66514.5</v>
      </c>
      <c r="K6" s="49">
        <f t="shared" ref="K6:K31" si="0">(I6/J6)-1</f>
        <v>-0.35796766118665857</v>
      </c>
      <c r="L6" s="35">
        <v>44832.318946073698</v>
      </c>
      <c r="M6" s="36">
        <v>94710</v>
      </c>
      <c r="N6" s="51">
        <f>(L6/M6)-1</f>
        <v>-0.52663584683693698</v>
      </c>
    </row>
    <row r="7" spans="1:14" ht="15" customHeight="1">
      <c r="A7" s="14">
        <v>284</v>
      </c>
      <c r="B7" s="15" t="s">
        <v>15</v>
      </c>
      <c r="C7" s="15" t="s">
        <v>99</v>
      </c>
      <c r="D7" s="18" t="s">
        <v>41</v>
      </c>
      <c r="E7" s="19"/>
      <c r="F7" s="18" t="s">
        <v>92</v>
      </c>
      <c r="G7" s="18">
        <v>6</v>
      </c>
      <c r="H7" s="31" t="s">
        <v>97</v>
      </c>
      <c r="I7" s="32">
        <v>25730.052</v>
      </c>
      <c r="J7" s="33">
        <v>17606</v>
      </c>
      <c r="K7" s="45">
        <f t="shared" si="0"/>
        <v>0.46143655571964093</v>
      </c>
      <c r="L7" s="35">
        <v>27181.857250000001</v>
      </c>
      <c r="M7" s="36">
        <v>18877</v>
      </c>
      <c r="N7" s="41">
        <f t="shared" ref="N7:N31" si="1">(L7/M7)-1</f>
        <v>0.43994582031043072</v>
      </c>
    </row>
    <row r="8" spans="1:14" ht="15" hidden="1" customHeight="1">
      <c r="A8" s="14">
        <v>55</v>
      </c>
      <c r="B8" s="15" t="s">
        <v>15</v>
      </c>
      <c r="C8" s="15" t="s">
        <v>16</v>
      </c>
      <c r="D8" s="18" t="s">
        <v>17</v>
      </c>
      <c r="E8" s="19" t="s">
        <v>18</v>
      </c>
      <c r="F8" s="18" t="s">
        <v>19</v>
      </c>
      <c r="G8" s="18">
        <v>10</v>
      </c>
      <c r="H8" s="31" t="s">
        <v>20</v>
      </c>
      <c r="I8" s="32">
        <v>19403.651999999998</v>
      </c>
      <c r="J8" s="33">
        <v>26605</v>
      </c>
      <c r="K8" s="45">
        <f t="shared" si="0"/>
        <v>-0.2706764893816952</v>
      </c>
      <c r="L8" s="35">
        <v>20536.861948691199</v>
      </c>
      <c r="M8" s="36">
        <v>27935.3</v>
      </c>
      <c r="N8" s="114">
        <f t="shared" si="1"/>
        <v>-0.26484190437578259</v>
      </c>
    </row>
    <row r="9" spans="1:14" ht="15" customHeight="1">
      <c r="A9" s="14">
        <v>316</v>
      </c>
      <c r="B9" s="15" t="s">
        <v>39</v>
      </c>
      <c r="C9" s="15" t="s">
        <v>40</v>
      </c>
      <c r="D9" s="20" t="s">
        <v>41</v>
      </c>
      <c r="E9" s="21" t="s">
        <v>33</v>
      </c>
      <c r="F9" s="20" t="s">
        <v>19</v>
      </c>
      <c r="G9" s="20">
        <v>11</v>
      </c>
      <c r="H9" s="42" t="s">
        <v>42</v>
      </c>
      <c r="I9" s="32">
        <v>60584.603999999999</v>
      </c>
      <c r="J9" s="33">
        <v>29933.333299999998</v>
      </c>
      <c r="K9" s="34">
        <f t="shared" si="0"/>
        <v>1.0239845456837244</v>
      </c>
      <c r="L9" s="35">
        <v>64275.630624999998</v>
      </c>
      <c r="M9" s="36">
        <f>+J9*115%</f>
        <v>34423.333294999997</v>
      </c>
      <c r="N9" s="37">
        <f t="shared" si="1"/>
        <v>0.86721111735963285</v>
      </c>
    </row>
    <row r="10" spans="1:14" ht="15" customHeight="1">
      <c r="A10" s="14">
        <v>839</v>
      </c>
      <c r="B10" s="15" t="s">
        <v>39</v>
      </c>
      <c r="C10" s="15" t="s">
        <v>95</v>
      </c>
      <c r="D10" s="18" t="s">
        <v>41</v>
      </c>
      <c r="E10" s="19" t="s">
        <v>96</v>
      </c>
      <c r="F10" s="18" t="s">
        <v>92</v>
      </c>
      <c r="G10" s="18">
        <v>6</v>
      </c>
      <c r="H10" s="31" t="s">
        <v>97</v>
      </c>
      <c r="I10" s="32">
        <v>22333.056</v>
      </c>
      <c r="J10" s="33">
        <v>17606</v>
      </c>
      <c r="K10" s="34">
        <f t="shared" si="0"/>
        <v>0.26849119618311934</v>
      </c>
      <c r="L10" s="35">
        <v>23833.166646999998</v>
      </c>
      <c r="M10" s="36">
        <v>18877.2778</v>
      </c>
      <c r="N10" s="41">
        <f t="shared" si="1"/>
        <v>0.26253196565237813</v>
      </c>
    </row>
    <row r="11" spans="1:14" ht="15" hidden="1" customHeight="1">
      <c r="A11" s="14">
        <v>881</v>
      </c>
      <c r="B11" s="15" t="s">
        <v>50</v>
      </c>
      <c r="C11" s="15" t="s">
        <v>51</v>
      </c>
      <c r="D11" s="18" t="s">
        <v>52</v>
      </c>
      <c r="E11" s="19" t="s">
        <v>33</v>
      </c>
      <c r="F11" s="18" t="s">
        <v>47</v>
      </c>
      <c r="G11" s="18">
        <v>12</v>
      </c>
      <c r="H11" s="31" t="s">
        <v>53</v>
      </c>
      <c r="I11" s="32">
        <v>75063.228000000003</v>
      </c>
      <c r="J11" s="33">
        <v>87247</v>
      </c>
      <c r="K11" s="34">
        <f t="shared" si="0"/>
        <v>-0.13964688757206545</v>
      </c>
      <c r="L11" s="35">
        <v>80002.579525096196</v>
      </c>
      <c r="M11" s="36">
        <v>98589</v>
      </c>
      <c r="N11" s="37">
        <f t="shared" si="1"/>
        <v>-0.18852428237332564</v>
      </c>
    </row>
    <row r="12" spans="1:14" ht="15" hidden="1" customHeight="1">
      <c r="A12" s="14">
        <v>11</v>
      </c>
      <c r="B12" s="15" t="s">
        <v>15</v>
      </c>
      <c r="C12" s="15" t="s">
        <v>22</v>
      </c>
      <c r="D12" s="18" t="s">
        <v>17</v>
      </c>
      <c r="E12" s="19" t="s">
        <v>18</v>
      </c>
      <c r="F12" s="18" t="s">
        <v>19</v>
      </c>
      <c r="G12" s="18">
        <v>10</v>
      </c>
      <c r="H12" s="31" t="s">
        <v>20</v>
      </c>
      <c r="I12" s="32">
        <v>19797.563999999998</v>
      </c>
      <c r="J12" s="33">
        <v>26605</v>
      </c>
      <c r="K12" s="34">
        <f t="shared" si="0"/>
        <v>-0.25587055064837438</v>
      </c>
      <c r="L12" s="35">
        <v>21065.100999729959</v>
      </c>
      <c r="M12" s="36">
        <v>27935.3</v>
      </c>
      <c r="N12" s="41">
        <f t="shared" si="1"/>
        <v>-0.24593252981962033</v>
      </c>
    </row>
    <row r="13" spans="1:14" ht="15" customHeight="1">
      <c r="A13" s="14">
        <v>788</v>
      </c>
      <c r="B13" s="15" t="s">
        <v>44</v>
      </c>
      <c r="C13" s="15" t="s">
        <v>102</v>
      </c>
      <c r="D13" s="15" t="s">
        <v>41</v>
      </c>
      <c r="E13" s="16" t="s">
        <v>46</v>
      </c>
      <c r="F13" s="15" t="s">
        <v>92</v>
      </c>
      <c r="G13" s="15">
        <v>6</v>
      </c>
      <c r="H13" s="40" t="s">
        <v>103</v>
      </c>
      <c r="I13" s="32">
        <v>21621.047999999999</v>
      </c>
      <c r="J13" s="33">
        <v>13823.066699999999</v>
      </c>
      <c r="K13" s="113">
        <f t="shared" si="0"/>
        <v>0.56412816846206781</v>
      </c>
      <c r="L13" s="35">
        <v>23062.508669788462</v>
      </c>
      <c r="M13" s="36">
        <v>14652</v>
      </c>
      <c r="N13" s="115">
        <f t="shared" si="1"/>
        <v>0.57401779073085324</v>
      </c>
    </row>
    <row r="14" spans="1:14" ht="15" hidden="1" customHeight="1">
      <c r="A14" s="14">
        <v>767</v>
      </c>
      <c r="B14" s="15" t="s">
        <v>44</v>
      </c>
      <c r="C14" s="15" t="s">
        <v>72</v>
      </c>
      <c r="D14" s="15" t="s">
        <v>41</v>
      </c>
      <c r="E14" s="16" t="s">
        <v>46</v>
      </c>
      <c r="F14" s="15" t="s">
        <v>66</v>
      </c>
      <c r="G14" s="15">
        <v>10</v>
      </c>
      <c r="H14" s="40" t="s">
        <v>73</v>
      </c>
      <c r="I14" s="32">
        <v>23761.608</v>
      </c>
      <c r="J14" s="33">
        <v>34639</v>
      </c>
      <c r="K14" s="34">
        <f t="shared" si="0"/>
        <v>-0.31402153641848785</v>
      </c>
      <c r="L14" s="35">
        <v>25458.433723192298</v>
      </c>
      <c r="M14" s="36">
        <v>38449</v>
      </c>
      <c r="N14" s="37">
        <f t="shared" si="1"/>
        <v>-0.33786486714368913</v>
      </c>
    </row>
    <row r="15" spans="1:14" ht="15" hidden="1" customHeight="1">
      <c r="A15" s="14">
        <v>122</v>
      </c>
      <c r="B15" s="15" t="s">
        <v>30</v>
      </c>
      <c r="C15" s="15" t="s">
        <v>90</v>
      </c>
      <c r="D15" s="15" t="s">
        <v>41</v>
      </c>
      <c r="E15" s="16" t="s">
        <v>91</v>
      </c>
      <c r="F15" s="15" t="s">
        <v>106</v>
      </c>
      <c r="G15" s="15">
        <v>7</v>
      </c>
      <c r="H15" s="31" t="s">
        <v>109</v>
      </c>
      <c r="I15" s="32">
        <v>25381.716</v>
      </c>
      <c r="J15" s="33">
        <v>29810</v>
      </c>
      <c r="K15" s="45">
        <f t="shared" si="0"/>
        <v>-0.14855028513921498</v>
      </c>
      <c r="L15" s="35">
        <v>26980.0272135165</v>
      </c>
      <c r="M15" s="36">
        <f>+J15*116%</f>
        <v>34579.599999999999</v>
      </c>
      <c r="N15" s="41">
        <f t="shared" si="1"/>
        <v>-0.21977040759533073</v>
      </c>
    </row>
    <row r="16" spans="1:14" ht="15" customHeight="1">
      <c r="A16" s="14">
        <v>369</v>
      </c>
      <c r="B16" s="15" t="s">
        <v>15</v>
      </c>
      <c r="C16" s="15" t="s">
        <v>36</v>
      </c>
      <c r="D16" s="18" t="s">
        <v>17</v>
      </c>
      <c r="E16" s="19" t="s">
        <v>37</v>
      </c>
      <c r="F16" s="18" t="s">
        <v>19</v>
      </c>
      <c r="G16" s="18">
        <v>11</v>
      </c>
      <c r="H16" s="31" t="s">
        <v>26</v>
      </c>
      <c r="I16" s="32">
        <v>41430.563999999998</v>
      </c>
      <c r="J16" s="33">
        <v>31759</v>
      </c>
      <c r="K16" s="34">
        <f t="shared" si="0"/>
        <v>0.3045298655499229</v>
      </c>
      <c r="L16" s="35">
        <v>43600.480540733202</v>
      </c>
      <c r="M16" s="36">
        <v>43009.125</v>
      </c>
      <c r="N16" s="37">
        <f t="shared" si="1"/>
        <v>1.3749536656074701E-2</v>
      </c>
    </row>
    <row r="17" spans="1:14" ht="15" customHeight="1">
      <c r="A17" s="14">
        <v>830</v>
      </c>
      <c r="B17" s="15" t="s">
        <v>15</v>
      </c>
      <c r="C17" s="15" t="s">
        <v>85</v>
      </c>
      <c r="D17" s="18" t="s">
        <v>86</v>
      </c>
      <c r="E17" s="19"/>
      <c r="F17" s="18" t="s">
        <v>87</v>
      </c>
      <c r="G17" s="18">
        <v>5</v>
      </c>
      <c r="H17" s="31" t="s">
        <v>88</v>
      </c>
      <c r="I17" s="32">
        <v>23085.828000000001</v>
      </c>
      <c r="J17" s="33">
        <v>14216.6</v>
      </c>
      <c r="K17" s="34">
        <f t="shared" si="0"/>
        <v>0.62386421507252088</v>
      </c>
      <c r="L17" s="35">
        <v>24542.559837500001</v>
      </c>
      <c r="M17" s="36">
        <v>15277.5833</v>
      </c>
      <c r="N17" s="37">
        <f t="shared" si="1"/>
        <v>0.60644254759193483</v>
      </c>
    </row>
    <row r="18" spans="1:14" ht="15" customHeight="1">
      <c r="A18" s="14">
        <v>262</v>
      </c>
      <c r="B18" s="15" t="s">
        <v>15</v>
      </c>
      <c r="C18" s="15" t="s">
        <v>24</v>
      </c>
      <c r="D18" s="18" t="s">
        <v>17</v>
      </c>
      <c r="E18" s="19" t="s">
        <v>25</v>
      </c>
      <c r="F18" s="18" t="s">
        <v>19</v>
      </c>
      <c r="G18" s="18">
        <v>11</v>
      </c>
      <c r="H18" s="31" t="s">
        <v>26</v>
      </c>
      <c r="I18" s="32">
        <v>32175.335999999999</v>
      </c>
      <c r="J18" s="33">
        <v>31759</v>
      </c>
      <c r="K18" s="34">
        <f t="shared" si="0"/>
        <v>1.3109228880002544E-2</v>
      </c>
      <c r="L18" s="35">
        <v>34413.102296428602</v>
      </c>
      <c r="M18" s="36">
        <v>43009.125</v>
      </c>
      <c r="N18" s="41">
        <f t="shared" si="1"/>
        <v>-0.19986509150259157</v>
      </c>
    </row>
    <row r="19" spans="1:14" ht="15" hidden="1" customHeight="1">
      <c r="A19" s="14">
        <v>877</v>
      </c>
      <c r="B19" s="15" t="s">
        <v>30</v>
      </c>
      <c r="C19" s="15" t="s">
        <v>31</v>
      </c>
      <c r="D19" s="18" t="s">
        <v>32</v>
      </c>
      <c r="E19" s="19" t="s">
        <v>33</v>
      </c>
      <c r="F19" s="18" t="s">
        <v>19</v>
      </c>
      <c r="G19" s="18">
        <v>11</v>
      </c>
      <c r="H19" s="31" t="s">
        <v>34</v>
      </c>
      <c r="I19" s="32">
        <v>38858.016000000003</v>
      </c>
      <c r="J19" s="33">
        <v>41319.666700000002</v>
      </c>
      <c r="K19" s="34">
        <f t="shared" si="0"/>
        <v>-5.9575763712537366E-2</v>
      </c>
      <c r="L19" s="35">
        <v>40479.523464743601</v>
      </c>
      <c r="M19" s="36">
        <v>46735.833299999998</v>
      </c>
      <c r="N19" s="37">
        <f t="shared" si="1"/>
        <v>-0.13386537467079673</v>
      </c>
    </row>
    <row r="20" spans="1:14" ht="15" customHeight="1">
      <c r="A20" s="14">
        <v>12</v>
      </c>
      <c r="B20" s="15" t="s">
        <v>111</v>
      </c>
      <c r="C20" s="15" t="s">
        <v>112</v>
      </c>
      <c r="D20" s="18" t="s">
        <v>52</v>
      </c>
      <c r="E20" s="19" t="s">
        <v>33</v>
      </c>
      <c r="F20" s="18" t="s">
        <v>113</v>
      </c>
      <c r="G20" s="18">
        <v>7</v>
      </c>
      <c r="H20" s="31" t="s">
        <v>114</v>
      </c>
      <c r="I20" s="32">
        <v>33946.788</v>
      </c>
      <c r="J20" s="33">
        <v>17780</v>
      </c>
      <c r="K20" s="34">
        <f t="shared" si="0"/>
        <v>0.90926816647919018</v>
      </c>
      <c r="L20" s="35">
        <v>36117.306771428601</v>
      </c>
      <c r="M20" s="36">
        <v>20091</v>
      </c>
      <c r="N20" s="37">
        <f t="shared" si="1"/>
        <v>0.79768586787260976</v>
      </c>
    </row>
    <row r="21" spans="1:14" ht="15" hidden="1" customHeight="1">
      <c r="A21" s="14">
        <v>796</v>
      </c>
      <c r="B21" s="15" t="s">
        <v>58</v>
      </c>
      <c r="C21" s="15" t="s">
        <v>75</v>
      </c>
      <c r="D21" s="15" t="s">
        <v>60</v>
      </c>
      <c r="E21" s="16" t="s">
        <v>76</v>
      </c>
      <c r="F21" s="15" t="s">
        <v>77</v>
      </c>
      <c r="G21" s="15">
        <v>11</v>
      </c>
      <c r="H21" s="40" t="s">
        <v>78</v>
      </c>
      <c r="I21" s="32">
        <v>24365.22</v>
      </c>
      <c r="J21" s="33">
        <v>41859.416700000002</v>
      </c>
      <c r="K21" s="34">
        <f t="shared" si="0"/>
        <v>-0.41792738836707199</v>
      </c>
      <c r="L21" s="35">
        <v>25926.824639375001</v>
      </c>
      <c r="M21" s="33">
        <v>44187.5</v>
      </c>
      <c r="N21" s="37">
        <f t="shared" si="1"/>
        <v>-0.41325432216407354</v>
      </c>
    </row>
    <row r="22" spans="1:14" ht="15" customHeight="1">
      <c r="A22" s="14">
        <v>415</v>
      </c>
      <c r="B22" s="15" t="s">
        <v>39</v>
      </c>
      <c r="C22" s="15" t="s">
        <v>95</v>
      </c>
      <c r="D22" s="18" t="s">
        <v>41</v>
      </c>
      <c r="E22" s="19" t="s">
        <v>96</v>
      </c>
      <c r="F22" s="18" t="s">
        <v>106</v>
      </c>
      <c r="G22" s="18">
        <v>7</v>
      </c>
      <c r="H22" s="31" t="s">
        <v>107</v>
      </c>
      <c r="I22" s="32">
        <v>27046.547999999999</v>
      </c>
      <c r="J22" s="33">
        <v>18350.383300000001</v>
      </c>
      <c r="K22" s="34">
        <f t="shared" si="0"/>
        <v>0.47389553437829268</v>
      </c>
      <c r="L22" s="35">
        <v>28667.620264384601</v>
      </c>
      <c r="M22" s="36">
        <v>20931.906500000001</v>
      </c>
      <c r="N22" s="41">
        <f t="shared" si="1"/>
        <v>0.36956565635264038</v>
      </c>
    </row>
    <row r="23" spans="1:14" ht="15" hidden="1" customHeight="1">
      <c r="A23" s="14">
        <v>50</v>
      </c>
      <c r="B23" s="15" t="s">
        <v>30</v>
      </c>
      <c r="C23" s="15" t="s">
        <v>90</v>
      </c>
      <c r="D23" s="18" t="s">
        <v>41</v>
      </c>
      <c r="E23" s="19" t="s">
        <v>91</v>
      </c>
      <c r="F23" s="18" t="s">
        <v>92</v>
      </c>
      <c r="G23" s="18">
        <v>6</v>
      </c>
      <c r="H23" s="40" t="s">
        <v>93</v>
      </c>
      <c r="I23" s="32">
        <v>17103.12</v>
      </c>
      <c r="J23" s="33">
        <v>29810</v>
      </c>
      <c r="K23" s="34">
        <f t="shared" si="0"/>
        <v>-0.42626232807782627</v>
      </c>
      <c r="L23" s="35">
        <v>18023.410909999999</v>
      </c>
      <c r="M23" s="36">
        <f>J23*116%</f>
        <v>34579.599999999999</v>
      </c>
      <c r="N23" s="37">
        <f t="shared" si="1"/>
        <v>-0.47878486419738808</v>
      </c>
    </row>
    <row r="24" spans="1:14" ht="15" hidden="1" customHeight="1">
      <c r="A24" s="14">
        <v>690</v>
      </c>
      <c r="B24" s="15" t="s">
        <v>58</v>
      </c>
      <c r="C24" s="18" t="s">
        <v>64</v>
      </c>
      <c r="D24" s="15" t="s">
        <v>60</v>
      </c>
      <c r="E24" s="16" t="s">
        <v>65</v>
      </c>
      <c r="F24" s="15" t="s">
        <v>66</v>
      </c>
      <c r="G24" s="15">
        <v>10</v>
      </c>
      <c r="H24" s="31" t="s">
        <v>67</v>
      </c>
      <c r="I24" s="32">
        <v>24354.851999999999</v>
      </c>
      <c r="J24" s="33">
        <v>38367</v>
      </c>
      <c r="K24" s="45">
        <f t="shared" si="0"/>
        <v>-0.36521354288841978</v>
      </c>
      <c r="L24" s="35">
        <v>25983.676696416602</v>
      </c>
      <c r="M24" s="36">
        <v>42675</v>
      </c>
      <c r="N24" s="41">
        <f t="shared" si="1"/>
        <v>-0.39112649803358868</v>
      </c>
    </row>
    <row r="25" spans="1:14" ht="15" hidden="1" customHeight="1">
      <c r="A25" s="14">
        <v>14</v>
      </c>
      <c r="B25" s="15" t="s">
        <v>30</v>
      </c>
      <c r="C25" s="15" t="s">
        <v>90</v>
      </c>
      <c r="D25" s="15" t="s">
        <v>41</v>
      </c>
      <c r="E25" s="16" t="s">
        <v>91</v>
      </c>
      <c r="F25" s="15" t="s">
        <v>92</v>
      </c>
      <c r="G25" s="15">
        <v>6</v>
      </c>
      <c r="H25" s="40" t="s">
        <v>93</v>
      </c>
      <c r="I25" s="32">
        <v>23347.919999999998</v>
      </c>
      <c r="J25" s="33">
        <v>29810</v>
      </c>
      <c r="K25" s="34">
        <f t="shared" si="0"/>
        <v>-0.21677557866487762</v>
      </c>
      <c r="L25" s="35">
        <v>24838.012264639401</v>
      </c>
      <c r="M25" s="36">
        <f>+J25*116%</f>
        <v>34579.599999999999</v>
      </c>
      <c r="N25" s="37">
        <f t="shared" si="1"/>
        <v>-0.28171487626694924</v>
      </c>
    </row>
    <row r="26" spans="1:14" ht="15" hidden="1" customHeight="1">
      <c r="A26" s="14">
        <v>232</v>
      </c>
      <c r="B26" s="15" t="s">
        <v>30</v>
      </c>
      <c r="C26" s="15" t="s">
        <v>90</v>
      </c>
      <c r="D26" s="15" t="s">
        <v>41</v>
      </c>
      <c r="E26" s="16" t="s">
        <v>91</v>
      </c>
      <c r="F26" s="15" t="s">
        <v>92</v>
      </c>
      <c r="G26" s="15">
        <v>6</v>
      </c>
      <c r="H26" s="40" t="s">
        <v>93</v>
      </c>
      <c r="I26" s="32">
        <v>23646.732</v>
      </c>
      <c r="J26" s="33">
        <v>29810</v>
      </c>
      <c r="K26" s="34">
        <f t="shared" si="0"/>
        <v>-0.20675169406239513</v>
      </c>
      <c r="L26" s="35">
        <v>25247.391271428602</v>
      </c>
      <c r="M26" s="36">
        <f>+J26*116%</f>
        <v>34579.599999999999</v>
      </c>
      <c r="N26" s="41">
        <f t="shared" si="1"/>
        <v>-0.26987613299666269</v>
      </c>
    </row>
    <row r="27" spans="1:14" ht="15" hidden="1" customHeight="1">
      <c r="A27" s="14">
        <v>798</v>
      </c>
      <c r="B27" s="15" t="s">
        <v>58</v>
      </c>
      <c r="C27" s="15" t="s">
        <v>59</v>
      </c>
      <c r="D27" s="15" t="s">
        <v>60</v>
      </c>
      <c r="E27" s="16" t="s">
        <v>33</v>
      </c>
      <c r="F27" s="15" t="s">
        <v>61</v>
      </c>
      <c r="G27" s="15">
        <v>14</v>
      </c>
      <c r="H27" s="112" t="s">
        <v>62</v>
      </c>
      <c r="I27" s="32">
        <v>66984.240000000005</v>
      </c>
      <c r="J27" s="33">
        <v>106400</v>
      </c>
      <c r="K27" s="34">
        <f t="shared" si="0"/>
        <v>-0.37044887218045108</v>
      </c>
      <c r="L27" s="35">
        <v>71823.588391666693</v>
      </c>
      <c r="M27" s="36">
        <v>129808</v>
      </c>
      <c r="N27" s="37">
        <f t="shared" si="1"/>
        <v>-0.44669366763476293</v>
      </c>
    </row>
    <row r="28" spans="1:14" ht="15" customHeight="1">
      <c r="A28" s="14">
        <v>876</v>
      </c>
      <c r="B28" s="15" t="s">
        <v>15</v>
      </c>
      <c r="C28" s="15" t="s">
        <v>55</v>
      </c>
      <c r="D28" s="18" t="s">
        <v>17</v>
      </c>
      <c r="E28" s="19" t="s">
        <v>33</v>
      </c>
      <c r="F28" s="18" t="s">
        <v>47</v>
      </c>
      <c r="G28" s="18">
        <v>12</v>
      </c>
      <c r="H28" s="40" t="s">
        <v>56</v>
      </c>
      <c r="I28" s="32">
        <v>62593.728000000003</v>
      </c>
      <c r="J28" s="33">
        <v>62141</v>
      </c>
      <c r="K28" s="34">
        <f t="shared" si="0"/>
        <v>7.285495888383009E-3</v>
      </c>
      <c r="L28" s="35">
        <v>66375.990000000005</v>
      </c>
      <c r="M28" s="36">
        <f>J28*113%</f>
        <v>70219.329999999987</v>
      </c>
      <c r="N28" s="37">
        <f t="shared" si="1"/>
        <v>-5.4733361881977305E-2</v>
      </c>
    </row>
    <row r="29" spans="1:14" ht="15" hidden="1" customHeight="1">
      <c r="A29" s="14">
        <v>863</v>
      </c>
      <c r="B29" s="15" t="s">
        <v>30</v>
      </c>
      <c r="C29" s="15" t="s">
        <v>69</v>
      </c>
      <c r="D29" s="15" t="s">
        <v>41</v>
      </c>
      <c r="E29" s="16" t="s">
        <v>65</v>
      </c>
      <c r="F29" s="15" t="s">
        <v>66</v>
      </c>
      <c r="G29" s="15">
        <v>9</v>
      </c>
      <c r="H29" s="40" t="s">
        <v>70</v>
      </c>
      <c r="I29" s="32">
        <v>20296.968000000001</v>
      </c>
      <c r="J29" s="33">
        <v>29810.142899999999</v>
      </c>
      <c r="K29" s="34">
        <f t="shared" si="0"/>
        <v>-0.31912543767108204</v>
      </c>
      <c r="L29" s="35">
        <v>21437.457934263399</v>
      </c>
      <c r="M29" s="36">
        <v>34580</v>
      </c>
      <c r="N29" s="37">
        <f t="shared" si="1"/>
        <v>-0.38006194522083869</v>
      </c>
    </row>
    <row r="30" spans="1:14" ht="15" customHeight="1">
      <c r="A30" s="14">
        <v>212</v>
      </c>
      <c r="B30" s="15" t="s">
        <v>80</v>
      </c>
      <c r="C30" s="15" t="s">
        <v>81</v>
      </c>
      <c r="D30" s="15" t="s">
        <v>82</v>
      </c>
      <c r="E30" s="16" t="s">
        <v>33</v>
      </c>
      <c r="F30" s="15" t="s">
        <v>77</v>
      </c>
      <c r="G30" s="15">
        <v>12</v>
      </c>
      <c r="H30" s="31" t="s">
        <v>83</v>
      </c>
      <c r="I30" s="32">
        <v>56213.52</v>
      </c>
      <c r="J30" s="33">
        <v>52690</v>
      </c>
      <c r="K30" s="34">
        <f t="shared" si="0"/>
        <v>6.6872651356993718E-2</v>
      </c>
      <c r="L30" s="35">
        <v>59884.063066666662</v>
      </c>
      <c r="M30" s="36">
        <v>56889</v>
      </c>
      <c r="N30" s="37">
        <f t="shared" si="1"/>
        <v>5.2647490141620734E-2</v>
      </c>
    </row>
    <row r="31" spans="1:14" ht="15" hidden="1" customHeight="1">
      <c r="A31" s="14">
        <v>4</v>
      </c>
      <c r="B31" s="15" t="s">
        <v>15</v>
      </c>
      <c r="C31" s="15" t="s">
        <v>28</v>
      </c>
      <c r="D31" s="15" t="s">
        <v>17</v>
      </c>
      <c r="E31" s="16" t="s">
        <v>18</v>
      </c>
      <c r="F31" s="18" t="s">
        <v>19</v>
      </c>
      <c r="G31" s="18">
        <v>10</v>
      </c>
      <c r="H31" s="31" t="s">
        <v>20</v>
      </c>
      <c r="I31" s="32">
        <v>21344.592000000001</v>
      </c>
      <c r="J31" s="33">
        <v>26605</v>
      </c>
      <c r="K31" s="45">
        <f t="shared" si="0"/>
        <v>-0.19772253335839129</v>
      </c>
      <c r="L31" s="35">
        <v>22523.894754900401</v>
      </c>
      <c r="M31" s="36">
        <v>27935.3</v>
      </c>
      <c r="N31" s="41">
        <f t="shared" si="1"/>
        <v>-0.1937120863244568</v>
      </c>
    </row>
    <row r="32" spans="1:14" s="52" customFormat="1" ht="15" customHeight="1"/>
    <row r="33" spans="1:14" s="52" customFormat="1" ht="15" customHeight="1">
      <c r="D33" s="79"/>
      <c r="I33" s="53">
        <f t="shared" ref="I33:N33" si="2">AVERAGE(I6:I31)</f>
        <v>33583.652307692304</v>
      </c>
      <c r="J33" s="53">
        <f t="shared" si="2"/>
        <v>36649.081138461537</v>
      </c>
      <c r="K33" s="55">
        <f t="shared" si="2"/>
        <v>2.5012656704781137E-2</v>
      </c>
      <c r="L33" s="53">
        <f t="shared" si="2"/>
        <v>35658.207255871668</v>
      </c>
      <c r="M33" s="53">
        <f t="shared" si="2"/>
        <v>42619.819776730765</v>
      </c>
      <c r="N33" s="55">
        <f t="shared" si="2"/>
        <v>-4.0133087168099851E-2</v>
      </c>
    </row>
    <row r="34" spans="1:14" ht="15" customHeight="1">
      <c r="A34" s="52"/>
      <c r="B34" s="52"/>
      <c r="C34" s="52"/>
      <c r="D34" s="52"/>
      <c r="E34" s="52"/>
      <c r="F34" s="52"/>
      <c r="H34" s="52"/>
      <c r="I34" s="52"/>
      <c r="J34" s="53"/>
      <c r="K34" s="52"/>
      <c r="L34" s="52"/>
      <c r="M34" s="52"/>
    </row>
    <row r="35" spans="1:14" s="52" customFormat="1">
      <c r="A35" s="38"/>
      <c r="B35" s="38"/>
      <c r="C35" s="38"/>
      <c r="D35" s="38"/>
      <c r="E35" s="38"/>
      <c r="F35" s="38"/>
      <c r="G35" s="38"/>
      <c r="H35" s="38"/>
      <c r="I35" s="38"/>
      <c r="J35" s="106">
        <f>MEDIAN(J6:J31)</f>
        <v>29810.071449999999</v>
      </c>
      <c r="K35" s="38"/>
      <c r="L35" s="38"/>
      <c r="M35" s="106">
        <f>MEDIAN(M6:M31)</f>
        <v>34579.599999999999</v>
      </c>
    </row>
    <row r="38" spans="1:14" ht="14.5">
      <c r="C38" s="80" t="s">
        <v>115</v>
      </c>
      <c r="D38" s="81" t="s">
        <v>206</v>
      </c>
      <c r="E38" s="81" t="s">
        <v>116</v>
      </c>
      <c r="F38" s="108" t="s">
        <v>135</v>
      </c>
    </row>
    <row r="39" spans="1:14" ht="14.5">
      <c r="C39" s="109" t="s">
        <v>127</v>
      </c>
      <c r="D39" s="82">
        <f>I33</f>
        <v>33583.652307692304</v>
      </c>
      <c r="E39" s="83">
        <f>J33</f>
        <v>36649.081138461537</v>
      </c>
      <c r="F39" s="84">
        <f>(D39/E39)-1</f>
        <v>-8.3642719968556212E-2</v>
      </c>
    </row>
    <row r="40" spans="1:14" ht="14.5">
      <c r="C40" s="110" t="s">
        <v>134</v>
      </c>
      <c r="D40" s="82">
        <f>L33</f>
        <v>35658.207255871668</v>
      </c>
      <c r="E40" s="83">
        <f>M33</f>
        <v>42619.819776730765</v>
      </c>
      <c r="F40" s="84">
        <f>(D40/E40)-1</f>
        <v>-0.16334213887642812</v>
      </c>
    </row>
    <row r="42" spans="1:14">
      <c r="F42" s="85"/>
    </row>
    <row r="57" spans="2:66" s="39" customFormat="1" ht="14.5">
      <c r="B57" s="38"/>
      <c r="C57" s="86" t="s">
        <v>119</v>
      </c>
      <c r="D57" s="109" t="s">
        <v>127</v>
      </c>
      <c r="E57" s="110" t="s">
        <v>134</v>
      </c>
      <c r="G57" s="52"/>
      <c r="H57" s="6"/>
      <c r="I57" s="8"/>
      <c r="J57" s="8"/>
      <c r="K57" s="9"/>
      <c r="L57" s="8"/>
      <c r="M57" s="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spans="2:66" s="39" customFormat="1" ht="14.5">
      <c r="B58" s="38"/>
      <c r="C58" s="86" t="s">
        <v>136</v>
      </c>
      <c r="D58" s="88">
        <v>0.43</v>
      </c>
      <c r="E58" s="89">
        <v>0.44</v>
      </c>
      <c r="G58" s="52"/>
      <c r="H58" s="6"/>
      <c r="I58" s="8"/>
      <c r="J58" s="8"/>
      <c r="K58" s="9"/>
      <c r="L58" s="8"/>
      <c r="M58" s="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spans="2:66" s="39" customFormat="1" ht="14.5">
      <c r="B59" s="38"/>
      <c r="C59" s="111" t="s">
        <v>137</v>
      </c>
      <c r="D59" s="84">
        <v>-0.28999999999999998</v>
      </c>
      <c r="E59" s="84">
        <v>-0.31</v>
      </c>
      <c r="G59" s="52"/>
      <c r="H59" s="6"/>
      <c r="I59" s="8"/>
      <c r="J59" s="8"/>
      <c r="K59" s="9"/>
      <c r="L59" s="8"/>
      <c r="M59" s="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spans="2:66" ht="14.5">
      <c r="C60" s="139" t="s">
        <v>138</v>
      </c>
      <c r="D60" s="138">
        <v>-0.06</v>
      </c>
      <c r="E60" s="138">
        <v>-0.05</v>
      </c>
    </row>
    <row r="69" spans="1:66" s="74" customFormat="1">
      <c r="A69" s="39"/>
      <c r="B69" s="38"/>
      <c r="E69" s="39"/>
      <c r="F69" s="39"/>
      <c r="G69" s="52"/>
      <c r="H69" s="6"/>
      <c r="I69" s="8"/>
      <c r="J69" s="8"/>
      <c r="K69" s="9"/>
      <c r="L69" s="8"/>
      <c r="M69" s="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spans="1:66" s="74" customFormat="1">
      <c r="A70" s="39"/>
      <c r="B70" s="38"/>
      <c r="E70" s="39"/>
      <c r="F70" s="39"/>
      <c r="G70" s="52"/>
      <c r="H70" s="6"/>
      <c r="I70" s="8"/>
      <c r="J70" s="8"/>
      <c r="K70" s="9"/>
      <c r="L70" s="8"/>
      <c r="M70" s="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spans="1:66" s="74" customFormat="1">
      <c r="A71" s="39"/>
      <c r="B71" s="38"/>
      <c r="E71" s="39"/>
      <c r="F71" s="39"/>
      <c r="G71" s="52"/>
      <c r="H71" s="6"/>
      <c r="I71" s="8"/>
      <c r="J71" s="8"/>
      <c r="K71" s="9"/>
      <c r="L71" s="8"/>
      <c r="M71" s="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4" spans="1:66" s="74" customFormat="1" ht="26">
      <c r="A74" s="39"/>
      <c r="B74" s="38"/>
      <c r="C74" s="86" t="s">
        <v>120</v>
      </c>
      <c r="D74" s="87" t="s">
        <v>117</v>
      </c>
      <c r="E74" s="39"/>
      <c r="F74" s="39"/>
      <c r="G74" s="141" t="s">
        <v>207</v>
      </c>
      <c r="H74" s="6"/>
      <c r="I74" s="8"/>
      <c r="J74" s="8"/>
      <c r="K74" s="9"/>
      <c r="L74" s="8"/>
      <c r="M74" s="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4.5">
      <c r="C75" s="111" t="s">
        <v>136</v>
      </c>
      <c r="D75" s="116">
        <f>11/26</f>
        <v>0.42307692307692307</v>
      </c>
      <c r="E75" s="39">
        <v>11</v>
      </c>
    </row>
    <row r="76" spans="1:66" ht="14.5">
      <c r="C76" s="111" t="s">
        <v>137</v>
      </c>
      <c r="D76" s="93">
        <f>14/26</f>
        <v>0.53846153846153844</v>
      </c>
      <c r="E76" s="39">
        <v>14</v>
      </c>
    </row>
    <row r="77" spans="1:66" ht="14.5">
      <c r="C77" s="139" t="s">
        <v>138</v>
      </c>
      <c r="D77" s="140">
        <f>1/26</f>
        <v>3.8461538461538464E-2</v>
      </c>
      <c r="E77" s="39">
        <v>1</v>
      </c>
    </row>
    <row r="87" spans="1:66" s="74" customFormat="1">
      <c r="A87" s="39"/>
      <c r="B87" s="38"/>
      <c r="E87" s="39"/>
      <c r="F87" s="39"/>
      <c r="G87" s="52"/>
      <c r="H87" s="6"/>
      <c r="I87" s="8"/>
      <c r="J87" s="8"/>
      <c r="K87" s="9"/>
      <c r="L87" s="8"/>
      <c r="M87" s="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s="74" customFormat="1">
      <c r="A88" s="39"/>
      <c r="B88" s="38"/>
      <c r="E88" s="39"/>
      <c r="F88" s="39"/>
      <c r="G88" s="52"/>
      <c r="H88" s="6"/>
      <c r="I88" s="8"/>
      <c r="J88" s="8"/>
      <c r="K88" s="9"/>
      <c r="L88" s="8"/>
      <c r="M88" s="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s="74" customFormat="1">
      <c r="A89" s="39"/>
      <c r="B89" s="38"/>
      <c r="E89" s="39"/>
      <c r="F89" s="39"/>
      <c r="G89" s="52"/>
      <c r="H89" s="6"/>
      <c r="I89" s="8"/>
      <c r="J89" s="8"/>
      <c r="K89" s="9"/>
      <c r="L89" s="8"/>
      <c r="M89" s="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spans="1:66" ht="26">
      <c r="C90" s="86" t="s">
        <v>120</v>
      </c>
      <c r="D90" s="94" t="s">
        <v>118</v>
      </c>
      <c r="G90" s="141" t="s">
        <v>207</v>
      </c>
    </row>
    <row r="91" spans="1:66" ht="14.5">
      <c r="C91" s="111" t="s">
        <v>136</v>
      </c>
      <c r="D91" s="88">
        <f>9/26</f>
        <v>0.34615384615384615</v>
      </c>
      <c r="E91" s="39">
        <v>9</v>
      </c>
    </row>
    <row r="92" spans="1:66" ht="14.5">
      <c r="C92" s="111" t="s">
        <v>137</v>
      </c>
      <c r="D92" s="93">
        <f>16/26</f>
        <v>0.61538461538461542</v>
      </c>
      <c r="E92" s="39">
        <v>1</v>
      </c>
    </row>
    <row r="93" spans="1:66" ht="14.5">
      <c r="C93" s="139" t="s">
        <v>138</v>
      </c>
      <c r="D93" s="140">
        <f>1/26</f>
        <v>3.8461538461538464E-2</v>
      </c>
      <c r="E93" s="39">
        <v>16</v>
      </c>
    </row>
    <row r="101" spans="3:7">
      <c r="C101" s="142" t="s">
        <v>208</v>
      </c>
    </row>
    <row r="103" spans="3:7">
      <c r="C103" s="101" t="s">
        <v>132</v>
      </c>
      <c r="D103" s="133">
        <f>J35</f>
        <v>29810.071449999999</v>
      </c>
      <c r="E103" s="134"/>
    </row>
    <row r="104" spans="3:7">
      <c r="C104" s="101" t="s">
        <v>128</v>
      </c>
      <c r="D104" s="102">
        <v>75063</v>
      </c>
      <c r="E104" s="103">
        <f>(D104/D103)-1</f>
        <v>1.518041599662117</v>
      </c>
      <c r="G104" s="107"/>
    </row>
    <row r="105" spans="3:7">
      <c r="C105" s="101" t="s">
        <v>129</v>
      </c>
      <c r="D105" s="102">
        <v>17103.12</v>
      </c>
      <c r="E105" s="104">
        <f>(D105/D103)-1</f>
        <v>-0.42626370323577334</v>
      </c>
    </row>
    <row r="106" spans="3:7">
      <c r="C106" s="101" t="s">
        <v>130</v>
      </c>
      <c r="D106" s="135">
        <f>(D104-D105)/D104</f>
        <v>0.77214979417289487</v>
      </c>
      <c r="E106" s="136"/>
    </row>
    <row r="107" spans="3:7">
      <c r="C107" s="105"/>
      <c r="D107" s="105"/>
      <c r="E107" s="105"/>
    </row>
    <row r="108" spans="3:7">
      <c r="C108" s="101" t="s">
        <v>133</v>
      </c>
      <c r="D108" s="133">
        <f>M35</f>
        <v>34579.599999999999</v>
      </c>
      <c r="E108" s="134"/>
    </row>
    <row r="109" spans="3:7">
      <c r="C109" s="101" t="s">
        <v>131</v>
      </c>
      <c r="D109" s="102">
        <v>80003</v>
      </c>
      <c r="E109" s="103">
        <f>(D109/D108)-1</f>
        <v>1.3135895152054968</v>
      </c>
    </row>
    <row r="110" spans="3:7">
      <c r="C110" s="101" t="s">
        <v>129</v>
      </c>
      <c r="D110" s="102">
        <v>18023</v>
      </c>
      <c r="E110" s="104">
        <f>(D110/D108)-1</f>
        <v>-0.478796747215121</v>
      </c>
    </row>
    <row r="111" spans="3:7">
      <c r="C111" s="101" t="s">
        <v>130</v>
      </c>
      <c r="D111" s="135">
        <f>(D109-D110)/D109</f>
        <v>0.77472094796445135</v>
      </c>
      <c r="E111" s="136"/>
    </row>
  </sheetData>
  <autoFilter ref="A5:BN31">
    <filterColumn colId="10">
      <filters>
        <filter val="1%"/>
        <filter val="102%"/>
        <filter val="27%"/>
        <filter val="30%"/>
        <filter val="46%"/>
        <filter val="47%"/>
        <filter val="56%"/>
        <filter val="62%"/>
        <filter val="7%"/>
        <filter val="91%"/>
      </filters>
    </filterColumn>
  </autoFilter>
  <mergeCells count="5">
    <mergeCell ref="A2:N3"/>
    <mergeCell ref="D103:E103"/>
    <mergeCell ref="D106:E106"/>
    <mergeCell ref="D108:E108"/>
    <mergeCell ref="D111:E111"/>
  </mergeCells>
  <pageMargins left="0.7" right="0.7" top="0.75" bottom="0.75" header="0.3" footer="0.3"/>
  <pageSetup paperSize="9" fitToWidth="0" fitToHeight="0" orientation="portrait" r:id="rId1"/>
  <headerFooter scaleWithDoc="0" alignWithMargins="0">
    <oddHeader>&amp;R&amp;G</oddHeader>
    <oddFooter>&amp;L&amp;D   &amp;T&amp;R&amp;F&amp;A     &amp;P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K45"/>
  <sheetViews>
    <sheetView topLeftCell="A31" zoomScale="90" zoomScaleNormal="90" workbookViewId="0">
      <selection activeCell="D20" sqref="D20"/>
    </sheetView>
  </sheetViews>
  <sheetFormatPr baseColWidth="10" defaultColWidth="9.1796875" defaultRowHeight="12.5"/>
  <cols>
    <col min="1" max="1" width="10.7265625" style="3" customWidth="1"/>
    <col min="2" max="2" width="20" style="2" customWidth="1"/>
    <col min="3" max="3" width="17.1796875" style="4" customWidth="1"/>
    <col min="4" max="4" width="28.453125" style="2" customWidth="1"/>
    <col min="5" max="5" width="12.7265625" style="2" customWidth="1"/>
    <col min="6" max="6" width="10.7265625" style="5" customWidth="1"/>
    <col min="7" max="8" width="10.7265625" style="2" customWidth="1"/>
    <col min="9" max="9" width="14.453125" style="3" hidden="1" customWidth="1"/>
    <col min="10" max="10" width="12.7265625" style="6" customWidth="1"/>
    <col min="11" max="11" width="12.7265625" style="7" customWidth="1"/>
    <col min="12" max="12" width="12.7265625" style="8" customWidth="1"/>
    <col min="13" max="13" width="12.7265625" style="9" customWidth="1"/>
    <col min="14" max="14" width="12.7265625" style="7" customWidth="1"/>
    <col min="15" max="15" width="12.7265625" style="8" customWidth="1"/>
    <col min="16" max="257" width="9.1796875" style="4"/>
    <col min="258" max="258" width="10.7265625" style="4" customWidth="1"/>
    <col min="259" max="259" width="9.1796875" style="4" hidden="1" customWidth="1"/>
    <col min="260" max="260" width="24.453125" style="4" customWidth="1"/>
    <col min="261" max="261" width="12.7265625" style="4" customWidth="1"/>
    <col min="262" max="264" width="10.7265625" style="4" customWidth="1"/>
    <col min="265" max="265" width="14.453125" style="4" customWidth="1"/>
    <col min="266" max="271" width="12.7265625" style="4" customWidth="1"/>
    <col min="272" max="513" width="9.1796875" style="4"/>
    <col min="514" max="514" width="10.7265625" style="4" customWidth="1"/>
    <col min="515" max="515" width="9.1796875" style="4" hidden="1" customWidth="1"/>
    <col min="516" max="516" width="24.453125" style="4" customWidth="1"/>
    <col min="517" max="517" width="12.7265625" style="4" customWidth="1"/>
    <col min="518" max="520" width="10.7265625" style="4" customWidth="1"/>
    <col min="521" max="521" width="14.453125" style="4" customWidth="1"/>
    <col min="522" max="527" width="12.7265625" style="4" customWidth="1"/>
    <col min="528" max="769" width="9.1796875" style="4"/>
    <col min="770" max="770" width="10.7265625" style="4" customWidth="1"/>
    <col min="771" max="771" width="9.1796875" style="4" hidden="1" customWidth="1"/>
    <col min="772" max="772" width="24.453125" style="4" customWidth="1"/>
    <col min="773" max="773" width="12.7265625" style="4" customWidth="1"/>
    <col min="774" max="776" width="10.7265625" style="4" customWidth="1"/>
    <col min="777" max="777" width="14.453125" style="4" customWidth="1"/>
    <col min="778" max="783" width="12.7265625" style="4" customWidth="1"/>
    <col min="784" max="1025" width="9.1796875" style="4"/>
    <col min="1026" max="1026" width="10.7265625" style="4" customWidth="1"/>
    <col min="1027" max="1027" width="9.1796875" style="4" hidden="1" customWidth="1"/>
    <col min="1028" max="1028" width="24.453125" style="4" customWidth="1"/>
    <col min="1029" max="1029" width="12.7265625" style="4" customWidth="1"/>
    <col min="1030" max="1032" width="10.7265625" style="4" customWidth="1"/>
    <col min="1033" max="1033" width="14.453125" style="4" customWidth="1"/>
    <col min="1034" max="1039" width="12.7265625" style="4" customWidth="1"/>
    <col min="1040" max="1281" width="9.1796875" style="4"/>
    <col min="1282" max="1282" width="10.7265625" style="4" customWidth="1"/>
    <col min="1283" max="1283" width="9.1796875" style="4" hidden="1" customWidth="1"/>
    <col min="1284" max="1284" width="24.453125" style="4" customWidth="1"/>
    <col min="1285" max="1285" width="12.7265625" style="4" customWidth="1"/>
    <col min="1286" max="1288" width="10.7265625" style="4" customWidth="1"/>
    <col min="1289" max="1289" width="14.453125" style="4" customWidth="1"/>
    <col min="1290" max="1295" width="12.7265625" style="4" customWidth="1"/>
    <col min="1296" max="1537" width="9.1796875" style="4"/>
    <col min="1538" max="1538" width="10.7265625" style="4" customWidth="1"/>
    <col min="1539" max="1539" width="9.1796875" style="4" hidden="1" customWidth="1"/>
    <col min="1540" max="1540" width="24.453125" style="4" customWidth="1"/>
    <col min="1541" max="1541" width="12.7265625" style="4" customWidth="1"/>
    <col min="1542" max="1544" width="10.7265625" style="4" customWidth="1"/>
    <col min="1545" max="1545" width="14.453125" style="4" customWidth="1"/>
    <col min="1546" max="1551" width="12.7265625" style="4" customWidth="1"/>
    <col min="1552" max="1793" width="9.1796875" style="4"/>
    <col min="1794" max="1794" width="10.7265625" style="4" customWidth="1"/>
    <col min="1795" max="1795" width="9.1796875" style="4" hidden="1" customWidth="1"/>
    <col min="1796" max="1796" width="24.453125" style="4" customWidth="1"/>
    <col min="1797" max="1797" width="12.7265625" style="4" customWidth="1"/>
    <col min="1798" max="1800" width="10.7265625" style="4" customWidth="1"/>
    <col min="1801" max="1801" width="14.453125" style="4" customWidth="1"/>
    <col min="1802" max="1807" width="12.7265625" style="4" customWidth="1"/>
    <col min="1808" max="2049" width="9.1796875" style="4"/>
    <col min="2050" max="2050" width="10.7265625" style="4" customWidth="1"/>
    <col min="2051" max="2051" width="9.1796875" style="4" hidden="1" customWidth="1"/>
    <col min="2052" max="2052" width="24.453125" style="4" customWidth="1"/>
    <col min="2053" max="2053" width="12.7265625" style="4" customWidth="1"/>
    <col min="2054" max="2056" width="10.7265625" style="4" customWidth="1"/>
    <col min="2057" max="2057" width="14.453125" style="4" customWidth="1"/>
    <col min="2058" max="2063" width="12.7265625" style="4" customWidth="1"/>
    <col min="2064" max="2305" width="9.1796875" style="4"/>
    <col min="2306" max="2306" width="10.7265625" style="4" customWidth="1"/>
    <col min="2307" max="2307" width="9.1796875" style="4" hidden="1" customWidth="1"/>
    <col min="2308" max="2308" width="24.453125" style="4" customWidth="1"/>
    <col min="2309" max="2309" width="12.7265625" style="4" customWidth="1"/>
    <col min="2310" max="2312" width="10.7265625" style="4" customWidth="1"/>
    <col min="2313" max="2313" width="14.453125" style="4" customWidth="1"/>
    <col min="2314" max="2319" width="12.7265625" style="4" customWidth="1"/>
    <col min="2320" max="2561" width="9.1796875" style="4"/>
    <col min="2562" max="2562" width="10.7265625" style="4" customWidth="1"/>
    <col min="2563" max="2563" width="9.1796875" style="4" hidden="1" customWidth="1"/>
    <col min="2564" max="2564" width="24.453125" style="4" customWidth="1"/>
    <col min="2565" max="2565" width="12.7265625" style="4" customWidth="1"/>
    <col min="2566" max="2568" width="10.7265625" style="4" customWidth="1"/>
    <col min="2569" max="2569" width="14.453125" style="4" customWidth="1"/>
    <col min="2570" max="2575" width="12.7265625" style="4" customWidth="1"/>
    <col min="2576" max="2817" width="9.1796875" style="4"/>
    <col min="2818" max="2818" width="10.7265625" style="4" customWidth="1"/>
    <col min="2819" max="2819" width="9.1796875" style="4" hidden="1" customWidth="1"/>
    <col min="2820" max="2820" width="24.453125" style="4" customWidth="1"/>
    <col min="2821" max="2821" width="12.7265625" style="4" customWidth="1"/>
    <col min="2822" max="2824" width="10.7265625" style="4" customWidth="1"/>
    <col min="2825" max="2825" width="14.453125" style="4" customWidth="1"/>
    <col min="2826" max="2831" width="12.7265625" style="4" customWidth="1"/>
    <col min="2832" max="3073" width="9.1796875" style="4"/>
    <col min="3074" max="3074" width="10.7265625" style="4" customWidth="1"/>
    <col min="3075" max="3075" width="9.1796875" style="4" hidden="1" customWidth="1"/>
    <col min="3076" max="3076" width="24.453125" style="4" customWidth="1"/>
    <col min="3077" max="3077" width="12.7265625" style="4" customWidth="1"/>
    <col min="3078" max="3080" width="10.7265625" style="4" customWidth="1"/>
    <col min="3081" max="3081" width="14.453125" style="4" customWidth="1"/>
    <col min="3082" max="3087" width="12.7265625" style="4" customWidth="1"/>
    <col min="3088" max="3329" width="9.1796875" style="4"/>
    <col min="3330" max="3330" width="10.7265625" style="4" customWidth="1"/>
    <col min="3331" max="3331" width="9.1796875" style="4" hidden="1" customWidth="1"/>
    <col min="3332" max="3332" width="24.453125" style="4" customWidth="1"/>
    <col min="3333" max="3333" width="12.7265625" style="4" customWidth="1"/>
    <col min="3334" max="3336" width="10.7265625" style="4" customWidth="1"/>
    <col min="3337" max="3337" width="14.453125" style="4" customWidth="1"/>
    <col min="3338" max="3343" width="12.7265625" style="4" customWidth="1"/>
    <col min="3344" max="3585" width="9.1796875" style="4"/>
    <col min="3586" max="3586" width="10.7265625" style="4" customWidth="1"/>
    <col min="3587" max="3587" width="9.1796875" style="4" hidden="1" customWidth="1"/>
    <col min="3588" max="3588" width="24.453125" style="4" customWidth="1"/>
    <col min="3589" max="3589" width="12.7265625" style="4" customWidth="1"/>
    <col min="3590" max="3592" width="10.7265625" style="4" customWidth="1"/>
    <col min="3593" max="3593" width="14.453125" style="4" customWidth="1"/>
    <col min="3594" max="3599" width="12.7265625" style="4" customWidth="1"/>
    <col min="3600" max="3841" width="9.1796875" style="4"/>
    <col min="3842" max="3842" width="10.7265625" style="4" customWidth="1"/>
    <col min="3843" max="3843" width="9.1796875" style="4" hidden="1" customWidth="1"/>
    <col min="3844" max="3844" width="24.453125" style="4" customWidth="1"/>
    <col min="3845" max="3845" width="12.7265625" style="4" customWidth="1"/>
    <col min="3846" max="3848" width="10.7265625" style="4" customWidth="1"/>
    <col min="3849" max="3849" width="14.453125" style="4" customWidth="1"/>
    <col min="3850" max="3855" width="12.7265625" style="4" customWidth="1"/>
    <col min="3856" max="4097" width="9.1796875" style="4"/>
    <col min="4098" max="4098" width="10.7265625" style="4" customWidth="1"/>
    <col min="4099" max="4099" width="9.1796875" style="4" hidden="1" customWidth="1"/>
    <col min="4100" max="4100" width="24.453125" style="4" customWidth="1"/>
    <col min="4101" max="4101" width="12.7265625" style="4" customWidth="1"/>
    <col min="4102" max="4104" width="10.7265625" style="4" customWidth="1"/>
    <col min="4105" max="4105" width="14.453125" style="4" customWidth="1"/>
    <col min="4106" max="4111" width="12.7265625" style="4" customWidth="1"/>
    <col min="4112" max="4353" width="9.1796875" style="4"/>
    <col min="4354" max="4354" width="10.7265625" style="4" customWidth="1"/>
    <col min="4355" max="4355" width="9.1796875" style="4" hidden="1" customWidth="1"/>
    <col min="4356" max="4356" width="24.453125" style="4" customWidth="1"/>
    <col min="4357" max="4357" width="12.7265625" style="4" customWidth="1"/>
    <col min="4358" max="4360" width="10.7265625" style="4" customWidth="1"/>
    <col min="4361" max="4361" width="14.453125" style="4" customWidth="1"/>
    <col min="4362" max="4367" width="12.7265625" style="4" customWidth="1"/>
    <col min="4368" max="4609" width="9.1796875" style="4"/>
    <col min="4610" max="4610" width="10.7265625" style="4" customWidth="1"/>
    <col min="4611" max="4611" width="9.1796875" style="4" hidden="1" customWidth="1"/>
    <col min="4612" max="4612" width="24.453125" style="4" customWidth="1"/>
    <col min="4613" max="4613" width="12.7265625" style="4" customWidth="1"/>
    <col min="4614" max="4616" width="10.7265625" style="4" customWidth="1"/>
    <col min="4617" max="4617" width="14.453125" style="4" customWidth="1"/>
    <col min="4618" max="4623" width="12.7265625" style="4" customWidth="1"/>
    <col min="4624" max="4865" width="9.1796875" style="4"/>
    <col min="4866" max="4866" width="10.7265625" style="4" customWidth="1"/>
    <col min="4867" max="4867" width="9.1796875" style="4" hidden="1" customWidth="1"/>
    <col min="4868" max="4868" width="24.453125" style="4" customWidth="1"/>
    <col min="4869" max="4869" width="12.7265625" style="4" customWidth="1"/>
    <col min="4870" max="4872" width="10.7265625" style="4" customWidth="1"/>
    <col min="4873" max="4873" width="14.453125" style="4" customWidth="1"/>
    <col min="4874" max="4879" width="12.7265625" style="4" customWidth="1"/>
    <col min="4880" max="5121" width="9.1796875" style="4"/>
    <col min="5122" max="5122" width="10.7265625" style="4" customWidth="1"/>
    <col min="5123" max="5123" width="9.1796875" style="4" hidden="1" customWidth="1"/>
    <col min="5124" max="5124" width="24.453125" style="4" customWidth="1"/>
    <col min="5125" max="5125" width="12.7265625" style="4" customWidth="1"/>
    <col min="5126" max="5128" width="10.7265625" style="4" customWidth="1"/>
    <col min="5129" max="5129" width="14.453125" style="4" customWidth="1"/>
    <col min="5130" max="5135" width="12.7265625" style="4" customWidth="1"/>
    <col min="5136" max="5377" width="9.1796875" style="4"/>
    <col min="5378" max="5378" width="10.7265625" style="4" customWidth="1"/>
    <col min="5379" max="5379" width="9.1796875" style="4" hidden="1" customWidth="1"/>
    <col min="5380" max="5380" width="24.453125" style="4" customWidth="1"/>
    <col min="5381" max="5381" width="12.7265625" style="4" customWidth="1"/>
    <col min="5382" max="5384" width="10.7265625" style="4" customWidth="1"/>
    <col min="5385" max="5385" width="14.453125" style="4" customWidth="1"/>
    <col min="5386" max="5391" width="12.7265625" style="4" customWidth="1"/>
    <col min="5392" max="5633" width="9.1796875" style="4"/>
    <col min="5634" max="5634" width="10.7265625" style="4" customWidth="1"/>
    <col min="5635" max="5635" width="9.1796875" style="4" hidden="1" customWidth="1"/>
    <col min="5636" max="5636" width="24.453125" style="4" customWidth="1"/>
    <col min="5637" max="5637" width="12.7265625" style="4" customWidth="1"/>
    <col min="5638" max="5640" width="10.7265625" style="4" customWidth="1"/>
    <col min="5641" max="5641" width="14.453125" style="4" customWidth="1"/>
    <col min="5642" max="5647" width="12.7265625" style="4" customWidth="1"/>
    <col min="5648" max="5889" width="9.1796875" style="4"/>
    <col min="5890" max="5890" width="10.7265625" style="4" customWidth="1"/>
    <col min="5891" max="5891" width="9.1796875" style="4" hidden="1" customWidth="1"/>
    <col min="5892" max="5892" width="24.453125" style="4" customWidth="1"/>
    <col min="5893" max="5893" width="12.7265625" style="4" customWidth="1"/>
    <col min="5894" max="5896" width="10.7265625" style="4" customWidth="1"/>
    <col min="5897" max="5897" width="14.453125" style="4" customWidth="1"/>
    <col min="5898" max="5903" width="12.7265625" style="4" customWidth="1"/>
    <col min="5904" max="6145" width="9.1796875" style="4"/>
    <col min="6146" max="6146" width="10.7265625" style="4" customWidth="1"/>
    <col min="6147" max="6147" width="9.1796875" style="4" hidden="1" customWidth="1"/>
    <col min="6148" max="6148" width="24.453125" style="4" customWidth="1"/>
    <col min="6149" max="6149" width="12.7265625" style="4" customWidth="1"/>
    <col min="6150" max="6152" width="10.7265625" style="4" customWidth="1"/>
    <col min="6153" max="6153" width="14.453125" style="4" customWidth="1"/>
    <col min="6154" max="6159" width="12.7265625" style="4" customWidth="1"/>
    <col min="6160" max="6401" width="9.1796875" style="4"/>
    <col min="6402" max="6402" width="10.7265625" style="4" customWidth="1"/>
    <col min="6403" max="6403" width="9.1796875" style="4" hidden="1" customWidth="1"/>
    <col min="6404" max="6404" width="24.453125" style="4" customWidth="1"/>
    <col min="6405" max="6405" width="12.7265625" style="4" customWidth="1"/>
    <col min="6406" max="6408" width="10.7265625" style="4" customWidth="1"/>
    <col min="6409" max="6409" width="14.453125" style="4" customWidth="1"/>
    <col min="6410" max="6415" width="12.7265625" style="4" customWidth="1"/>
    <col min="6416" max="6657" width="9.1796875" style="4"/>
    <col min="6658" max="6658" width="10.7265625" style="4" customWidth="1"/>
    <col min="6659" max="6659" width="9.1796875" style="4" hidden="1" customWidth="1"/>
    <col min="6660" max="6660" width="24.453125" style="4" customWidth="1"/>
    <col min="6661" max="6661" width="12.7265625" style="4" customWidth="1"/>
    <col min="6662" max="6664" width="10.7265625" style="4" customWidth="1"/>
    <col min="6665" max="6665" width="14.453125" style="4" customWidth="1"/>
    <col min="6666" max="6671" width="12.7265625" style="4" customWidth="1"/>
    <col min="6672" max="6913" width="9.1796875" style="4"/>
    <col min="6914" max="6914" width="10.7265625" style="4" customWidth="1"/>
    <col min="6915" max="6915" width="9.1796875" style="4" hidden="1" customWidth="1"/>
    <col min="6916" max="6916" width="24.453125" style="4" customWidth="1"/>
    <col min="6917" max="6917" width="12.7265625" style="4" customWidth="1"/>
    <col min="6918" max="6920" width="10.7265625" style="4" customWidth="1"/>
    <col min="6921" max="6921" width="14.453125" style="4" customWidth="1"/>
    <col min="6922" max="6927" width="12.7265625" style="4" customWidth="1"/>
    <col min="6928" max="7169" width="9.1796875" style="4"/>
    <col min="7170" max="7170" width="10.7265625" style="4" customWidth="1"/>
    <col min="7171" max="7171" width="9.1796875" style="4" hidden="1" customWidth="1"/>
    <col min="7172" max="7172" width="24.453125" style="4" customWidth="1"/>
    <col min="7173" max="7173" width="12.7265625" style="4" customWidth="1"/>
    <col min="7174" max="7176" width="10.7265625" style="4" customWidth="1"/>
    <col min="7177" max="7177" width="14.453125" style="4" customWidth="1"/>
    <col min="7178" max="7183" width="12.7265625" style="4" customWidth="1"/>
    <col min="7184" max="7425" width="9.1796875" style="4"/>
    <col min="7426" max="7426" width="10.7265625" style="4" customWidth="1"/>
    <col min="7427" max="7427" width="9.1796875" style="4" hidden="1" customWidth="1"/>
    <col min="7428" max="7428" width="24.453125" style="4" customWidth="1"/>
    <col min="7429" max="7429" width="12.7265625" style="4" customWidth="1"/>
    <col min="7430" max="7432" width="10.7265625" style="4" customWidth="1"/>
    <col min="7433" max="7433" width="14.453125" style="4" customWidth="1"/>
    <col min="7434" max="7439" width="12.7265625" style="4" customWidth="1"/>
    <col min="7440" max="7681" width="9.1796875" style="4"/>
    <col min="7682" max="7682" width="10.7265625" style="4" customWidth="1"/>
    <col min="7683" max="7683" width="9.1796875" style="4" hidden="1" customWidth="1"/>
    <col min="7684" max="7684" width="24.453125" style="4" customWidth="1"/>
    <col min="7685" max="7685" width="12.7265625" style="4" customWidth="1"/>
    <col min="7686" max="7688" width="10.7265625" style="4" customWidth="1"/>
    <col min="7689" max="7689" width="14.453125" style="4" customWidth="1"/>
    <col min="7690" max="7695" width="12.7265625" style="4" customWidth="1"/>
    <col min="7696" max="7937" width="9.1796875" style="4"/>
    <col min="7938" max="7938" width="10.7265625" style="4" customWidth="1"/>
    <col min="7939" max="7939" width="9.1796875" style="4" hidden="1" customWidth="1"/>
    <col min="7940" max="7940" width="24.453125" style="4" customWidth="1"/>
    <col min="7941" max="7941" width="12.7265625" style="4" customWidth="1"/>
    <col min="7942" max="7944" width="10.7265625" style="4" customWidth="1"/>
    <col min="7945" max="7945" width="14.453125" style="4" customWidth="1"/>
    <col min="7946" max="7951" width="12.7265625" style="4" customWidth="1"/>
    <col min="7952" max="8193" width="9.1796875" style="4"/>
    <col min="8194" max="8194" width="10.7265625" style="4" customWidth="1"/>
    <col min="8195" max="8195" width="9.1796875" style="4" hidden="1" customWidth="1"/>
    <col min="8196" max="8196" width="24.453125" style="4" customWidth="1"/>
    <col min="8197" max="8197" width="12.7265625" style="4" customWidth="1"/>
    <col min="8198" max="8200" width="10.7265625" style="4" customWidth="1"/>
    <col min="8201" max="8201" width="14.453125" style="4" customWidth="1"/>
    <col min="8202" max="8207" width="12.7265625" style="4" customWidth="1"/>
    <col min="8208" max="8449" width="9.1796875" style="4"/>
    <col min="8450" max="8450" width="10.7265625" style="4" customWidth="1"/>
    <col min="8451" max="8451" width="9.1796875" style="4" hidden="1" customWidth="1"/>
    <col min="8452" max="8452" width="24.453125" style="4" customWidth="1"/>
    <col min="8453" max="8453" width="12.7265625" style="4" customWidth="1"/>
    <col min="8454" max="8456" width="10.7265625" style="4" customWidth="1"/>
    <col min="8457" max="8457" width="14.453125" style="4" customWidth="1"/>
    <col min="8458" max="8463" width="12.7265625" style="4" customWidth="1"/>
    <col min="8464" max="8705" width="9.1796875" style="4"/>
    <col min="8706" max="8706" width="10.7265625" style="4" customWidth="1"/>
    <col min="8707" max="8707" width="9.1796875" style="4" hidden="1" customWidth="1"/>
    <col min="8708" max="8708" width="24.453125" style="4" customWidth="1"/>
    <col min="8709" max="8709" width="12.7265625" style="4" customWidth="1"/>
    <col min="8710" max="8712" width="10.7265625" style="4" customWidth="1"/>
    <col min="8713" max="8713" width="14.453125" style="4" customWidth="1"/>
    <col min="8714" max="8719" width="12.7265625" style="4" customWidth="1"/>
    <col min="8720" max="8961" width="9.1796875" style="4"/>
    <col min="8962" max="8962" width="10.7265625" style="4" customWidth="1"/>
    <col min="8963" max="8963" width="9.1796875" style="4" hidden="1" customWidth="1"/>
    <col min="8964" max="8964" width="24.453125" style="4" customWidth="1"/>
    <col min="8965" max="8965" width="12.7265625" style="4" customWidth="1"/>
    <col min="8966" max="8968" width="10.7265625" style="4" customWidth="1"/>
    <col min="8969" max="8969" width="14.453125" style="4" customWidth="1"/>
    <col min="8970" max="8975" width="12.7265625" style="4" customWidth="1"/>
    <col min="8976" max="9217" width="9.1796875" style="4"/>
    <col min="9218" max="9218" width="10.7265625" style="4" customWidth="1"/>
    <col min="9219" max="9219" width="9.1796875" style="4" hidden="1" customWidth="1"/>
    <col min="9220" max="9220" width="24.453125" style="4" customWidth="1"/>
    <col min="9221" max="9221" width="12.7265625" style="4" customWidth="1"/>
    <col min="9222" max="9224" width="10.7265625" style="4" customWidth="1"/>
    <col min="9225" max="9225" width="14.453125" style="4" customWidth="1"/>
    <col min="9226" max="9231" width="12.7265625" style="4" customWidth="1"/>
    <col min="9232" max="9473" width="9.1796875" style="4"/>
    <col min="9474" max="9474" width="10.7265625" style="4" customWidth="1"/>
    <col min="9475" max="9475" width="9.1796875" style="4" hidden="1" customWidth="1"/>
    <col min="9476" max="9476" width="24.453125" style="4" customWidth="1"/>
    <col min="9477" max="9477" width="12.7265625" style="4" customWidth="1"/>
    <col min="9478" max="9480" width="10.7265625" style="4" customWidth="1"/>
    <col min="9481" max="9481" width="14.453125" style="4" customWidth="1"/>
    <col min="9482" max="9487" width="12.7265625" style="4" customWidth="1"/>
    <col min="9488" max="9729" width="9.1796875" style="4"/>
    <col min="9730" max="9730" width="10.7265625" style="4" customWidth="1"/>
    <col min="9731" max="9731" width="9.1796875" style="4" hidden="1" customWidth="1"/>
    <col min="9732" max="9732" width="24.453125" style="4" customWidth="1"/>
    <col min="9733" max="9733" width="12.7265625" style="4" customWidth="1"/>
    <col min="9734" max="9736" width="10.7265625" style="4" customWidth="1"/>
    <col min="9737" max="9737" width="14.453125" style="4" customWidth="1"/>
    <col min="9738" max="9743" width="12.7265625" style="4" customWidth="1"/>
    <col min="9744" max="9985" width="9.1796875" style="4"/>
    <col min="9986" max="9986" width="10.7265625" style="4" customWidth="1"/>
    <col min="9987" max="9987" width="9.1796875" style="4" hidden="1" customWidth="1"/>
    <col min="9988" max="9988" width="24.453125" style="4" customWidth="1"/>
    <col min="9989" max="9989" width="12.7265625" style="4" customWidth="1"/>
    <col min="9990" max="9992" width="10.7265625" style="4" customWidth="1"/>
    <col min="9993" max="9993" width="14.453125" style="4" customWidth="1"/>
    <col min="9994" max="9999" width="12.7265625" style="4" customWidth="1"/>
    <col min="10000" max="10241" width="9.1796875" style="4"/>
    <col min="10242" max="10242" width="10.7265625" style="4" customWidth="1"/>
    <col min="10243" max="10243" width="9.1796875" style="4" hidden="1" customWidth="1"/>
    <col min="10244" max="10244" width="24.453125" style="4" customWidth="1"/>
    <col min="10245" max="10245" width="12.7265625" style="4" customWidth="1"/>
    <col min="10246" max="10248" width="10.7265625" style="4" customWidth="1"/>
    <col min="10249" max="10249" width="14.453125" style="4" customWidth="1"/>
    <col min="10250" max="10255" width="12.7265625" style="4" customWidth="1"/>
    <col min="10256" max="10497" width="9.1796875" style="4"/>
    <col min="10498" max="10498" width="10.7265625" style="4" customWidth="1"/>
    <col min="10499" max="10499" width="9.1796875" style="4" hidden="1" customWidth="1"/>
    <col min="10500" max="10500" width="24.453125" style="4" customWidth="1"/>
    <col min="10501" max="10501" width="12.7265625" style="4" customWidth="1"/>
    <col min="10502" max="10504" width="10.7265625" style="4" customWidth="1"/>
    <col min="10505" max="10505" width="14.453125" style="4" customWidth="1"/>
    <col min="10506" max="10511" width="12.7265625" style="4" customWidth="1"/>
    <col min="10512" max="10753" width="9.1796875" style="4"/>
    <col min="10754" max="10754" width="10.7265625" style="4" customWidth="1"/>
    <col min="10755" max="10755" width="9.1796875" style="4" hidden="1" customWidth="1"/>
    <col min="10756" max="10756" width="24.453125" style="4" customWidth="1"/>
    <col min="10757" max="10757" width="12.7265625" style="4" customWidth="1"/>
    <col min="10758" max="10760" width="10.7265625" style="4" customWidth="1"/>
    <col min="10761" max="10761" width="14.453125" style="4" customWidth="1"/>
    <col min="10762" max="10767" width="12.7265625" style="4" customWidth="1"/>
    <col min="10768" max="11009" width="9.1796875" style="4"/>
    <col min="11010" max="11010" width="10.7265625" style="4" customWidth="1"/>
    <col min="11011" max="11011" width="9.1796875" style="4" hidden="1" customWidth="1"/>
    <col min="11012" max="11012" width="24.453125" style="4" customWidth="1"/>
    <col min="11013" max="11013" width="12.7265625" style="4" customWidth="1"/>
    <col min="11014" max="11016" width="10.7265625" style="4" customWidth="1"/>
    <col min="11017" max="11017" width="14.453125" style="4" customWidth="1"/>
    <col min="11018" max="11023" width="12.7265625" style="4" customWidth="1"/>
    <col min="11024" max="11265" width="9.1796875" style="4"/>
    <col min="11266" max="11266" width="10.7265625" style="4" customWidth="1"/>
    <col min="11267" max="11267" width="9.1796875" style="4" hidden="1" customWidth="1"/>
    <col min="11268" max="11268" width="24.453125" style="4" customWidth="1"/>
    <col min="11269" max="11269" width="12.7265625" style="4" customWidth="1"/>
    <col min="11270" max="11272" width="10.7265625" style="4" customWidth="1"/>
    <col min="11273" max="11273" width="14.453125" style="4" customWidth="1"/>
    <col min="11274" max="11279" width="12.7265625" style="4" customWidth="1"/>
    <col min="11280" max="11521" width="9.1796875" style="4"/>
    <col min="11522" max="11522" width="10.7265625" style="4" customWidth="1"/>
    <col min="11523" max="11523" width="9.1796875" style="4" hidden="1" customWidth="1"/>
    <col min="11524" max="11524" width="24.453125" style="4" customWidth="1"/>
    <col min="11525" max="11525" width="12.7265625" style="4" customWidth="1"/>
    <col min="11526" max="11528" width="10.7265625" style="4" customWidth="1"/>
    <col min="11529" max="11529" width="14.453125" style="4" customWidth="1"/>
    <col min="11530" max="11535" width="12.7265625" style="4" customWidth="1"/>
    <col min="11536" max="11777" width="9.1796875" style="4"/>
    <col min="11778" max="11778" width="10.7265625" style="4" customWidth="1"/>
    <col min="11779" max="11779" width="9.1796875" style="4" hidden="1" customWidth="1"/>
    <col min="11780" max="11780" width="24.453125" style="4" customWidth="1"/>
    <col min="11781" max="11781" width="12.7265625" style="4" customWidth="1"/>
    <col min="11782" max="11784" width="10.7265625" style="4" customWidth="1"/>
    <col min="11785" max="11785" width="14.453125" style="4" customWidth="1"/>
    <col min="11786" max="11791" width="12.7265625" style="4" customWidth="1"/>
    <col min="11792" max="12033" width="9.1796875" style="4"/>
    <col min="12034" max="12034" width="10.7265625" style="4" customWidth="1"/>
    <col min="12035" max="12035" width="9.1796875" style="4" hidden="1" customWidth="1"/>
    <col min="12036" max="12036" width="24.453125" style="4" customWidth="1"/>
    <col min="12037" max="12037" width="12.7265625" style="4" customWidth="1"/>
    <col min="12038" max="12040" width="10.7265625" style="4" customWidth="1"/>
    <col min="12041" max="12041" width="14.453125" style="4" customWidth="1"/>
    <col min="12042" max="12047" width="12.7265625" style="4" customWidth="1"/>
    <col min="12048" max="12289" width="9.1796875" style="4"/>
    <col min="12290" max="12290" width="10.7265625" style="4" customWidth="1"/>
    <col min="12291" max="12291" width="9.1796875" style="4" hidden="1" customWidth="1"/>
    <col min="12292" max="12292" width="24.453125" style="4" customWidth="1"/>
    <col min="12293" max="12293" width="12.7265625" style="4" customWidth="1"/>
    <col min="12294" max="12296" width="10.7265625" style="4" customWidth="1"/>
    <col min="12297" max="12297" width="14.453125" style="4" customWidth="1"/>
    <col min="12298" max="12303" width="12.7265625" style="4" customWidth="1"/>
    <col min="12304" max="12545" width="9.1796875" style="4"/>
    <col min="12546" max="12546" width="10.7265625" style="4" customWidth="1"/>
    <col min="12547" max="12547" width="9.1796875" style="4" hidden="1" customWidth="1"/>
    <col min="12548" max="12548" width="24.453125" style="4" customWidth="1"/>
    <col min="12549" max="12549" width="12.7265625" style="4" customWidth="1"/>
    <col min="12550" max="12552" width="10.7265625" style="4" customWidth="1"/>
    <col min="12553" max="12553" width="14.453125" style="4" customWidth="1"/>
    <col min="12554" max="12559" width="12.7265625" style="4" customWidth="1"/>
    <col min="12560" max="12801" width="9.1796875" style="4"/>
    <col min="12802" max="12802" width="10.7265625" style="4" customWidth="1"/>
    <col min="12803" max="12803" width="9.1796875" style="4" hidden="1" customWidth="1"/>
    <col min="12804" max="12804" width="24.453125" style="4" customWidth="1"/>
    <col min="12805" max="12805" width="12.7265625" style="4" customWidth="1"/>
    <col min="12806" max="12808" width="10.7265625" style="4" customWidth="1"/>
    <col min="12809" max="12809" width="14.453125" style="4" customWidth="1"/>
    <col min="12810" max="12815" width="12.7265625" style="4" customWidth="1"/>
    <col min="12816" max="13057" width="9.1796875" style="4"/>
    <col min="13058" max="13058" width="10.7265625" style="4" customWidth="1"/>
    <col min="13059" max="13059" width="9.1796875" style="4" hidden="1" customWidth="1"/>
    <col min="13060" max="13060" width="24.453125" style="4" customWidth="1"/>
    <col min="13061" max="13061" width="12.7265625" style="4" customWidth="1"/>
    <col min="13062" max="13064" width="10.7265625" style="4" customWidth="1"/>
    <col min="13065" max="13065" width="14.453125" style="4" customWidth="1"/>
    <col min="13066" max="13071" width="12.7265625" style="4" customWidth="1"/>
    <col min="13072" max="13313" width="9.1796875" style="4"/>
    <col min="13314" max="13314" width="10.7265625" style="4" customWidth="1"/>
    <col min="13315" max="13315" width="9.1796875" style="4" hidden="1" customWidth="1"/>
    <col min="13316" max="13316" width="24.453125" style="4" customWidth="1"/>
    <col min="13317" max="13317" width="12.7265625" style="4" customWidth="1"/>
    <col min="13318" max="13320" width="10.7265625" style="4" customWidth="1"/>
    <col min="13321" max="13321" width="14.453125" style="4" customWidth="1"/>
    <col min="13322" max="13327" width="12.7265625" style="4" customWidth="1"/>
    <col min="13328" max="13569" width="9.1796875" style="4"/>
    <col min="13570" max="13570" width="10.7265625" style="4" customWidth="1"/>
    <col min="13571" max="13571" width="9.1796875" style="4" hidden="1" customWidth="1"/>
    <col min="13572" max="13572" width="24.453125" style="4" customWidth="1"/>
    <col min="13573" max="13573" width="12.7265625" style="4" customWidth="1"/>
    <col min="13574" max="13576" width="10.7265625" style="4" customWidth="1"/>
    <col min="13577" max="13577" width="14.453125" style="4" customWidth="1"/>
    <col min="13578" max="13583" width="12.7265625" style="4" customWidth="1"/>
    <col min="13584" max="13825" width="9.1796875" style="4"/>
    <col min="13826" max="13826" width="10.7265625" style="4" customWidth="1"/>
    <col min="13827" max="13827" width="9.1796875" style="4" hidden="1" customWidth="1"/>
    <col min="13828" max="13828" width="24.453125" style="4" customWidth="1"/>
    <col min="13829" max="13829" width="12.7265625" style="4" customWidth="1"/>
    <col min="13830" max="13832" width="10.7265625" style="4" customWidth="1"/>
    <col min="13833" max="13833" width="14.453125" style="4" customWidth="1"/>
    <col min="13834" max="13839" width="12.7265625" style="4" customWidth="1"/>
    <col min="13840" max="14081" width="9.1796875" style="4"/>
    <col min="14082" max="14082" width="10.7265625" style="4" customWidth="1"/>
    <col min="14083" max="14083" width="9.1796875" style="4" hidden="1" customWidth="1"/>
    <col min="14084" max="14084" width="24.453125" style="4" customWidth="1"/>
    <col min="14085" max="14085" width="12.7265625" style="4" customWidth="1"/>
    <col min="14086" max="14088" width="10.7265625" style="4" customWidth="1"/>
    <col min="14089" max="14089" width="14.453125" style="4" customWidth="1"/>
    <col min="14090" max="14095" width="12.7265625" style="4" customWidth="1"/>
    <col min="14096" max="14337" width="9.1796875" style="4"/>
    <col min="14338" max="14338" width="10.7265625" style="4" customWidth="1"/>
    <col min="14339" max="14339" width="9.1796875" style="4" hidden="1" customWidth="1"/>
    <col min="14340" max="14340" width="24.453125" style="4" customWidth="1"/>
    <col min="14341" max="14341" width="12.7265625" style="4" customWidth="1"/>
    <col min="14342" max="14344" width="10.7265625" style="4" customWidth="1"/>
    <col min="14345" max="14345" width="14.453125" style="4" customWidth="1"/>
    <col min="14346" max="14351" width="12.7265625" style="4" customWidth="1"/>
    <col min="14352" max="14593" width="9.1796875" style="4"/>
    <col min="14594" max="14594" width="10.7265625" style="4" customWidth="1"/>
    <col min="14595" max="14595" width="9.1796875" style="4" hidden="1" customWidth="1"/>
    <col min="14596" max="14596" width="24.453125" style="4" customWidth="1"/>
    <col min="14597" max="14597" width="12.7265625" style="4" customWidth="1"/>
    <col min="14598" max="14600" width="10.7265625" style="4" customWidth="1"/>
    <col min="14601" max="14601" width="14.453125" style="4" customWidth="1"/>
    <col min="14602" max="14607" width="12.7265625" style="4" customWidth="1"/>
    <col min="14608" max="14849" width="9.1796875" style="4"/>
    <col min="14850" max="14850" width="10.7265625" style="4" customWidth="1"/>
    <col min="14851" max="14851" width="9.1796875" style="4" hidden="1" customWidth="1"/>
    <col min="14852" max="14852" width="24.453125" style="4" customWidth="1"/>
    <col min="14853" max="14853" width="12.7265625" style="4" customWidth="1"/>
    <col min="14854" max="14856" width="10.7265625" style="4" customWidth="1"/>
    <col min="14857" max="14857" width="14.453125" style="4" customWidth="1"/>
    <col min="14858" max="14863" width="12.7265625" style="4" customWidth="1"/>
    <col min="14864" max="15105" width="9.1796875" style="4"/>
    <col min="15106" max="15106" width="10.7265625" style="4" customWidth="1"/>
    <col min="15107" max="15107" width="9.1796875" style="4" hidden="1" customWidth="1"/>
    <col min="15108" max="15108" width="24.453125" style="4" customWidth="1"/>
    <col min="15109" max="15109" width="12.7265625" style="4" customWidth="1"/>
    <col min="15110" max="15112" width="10.7265625" style="4" customWidth="1"/>
    <col min="15113" max="15113" width="14.453125" style="4" customWidth="1"/>
    <col min="15114" max="15119" width="12.7265625" style="4" customWidth="1"/>
    <col min="15120" max="15361" width="9.1796875" style="4"/>
    <col min="15362" max="15362" width="10.7265625" style="4" customWidth="1"/>
    <col min="15363" max="15363" width="9.1796875" style="4" hidden="1" customWidth="1"/>
    <col min="15364" max="15364" width="24.453125" style="4" customWidth="1"/>
    <col min="15365" max="15365" width="12.7265625" style="4" customWidth="1"/>
    <col min="15366" max="15368" width="10.7265625" style="4" customWidth="1"/>
    <col min="15369" max="15369" width="14.453125" style="4" customWidth="1"/>
    <col min="15370" max="15375" width="12.7265625" style="4" customWidth="1"/>
    <col min="15376" max="15617" width="9.1796875" style="4"/>
    <col min="15618" max="15618" width="10.7265625" style="4" customWidth="1"/>
    <col min="15619" max="15619" width="9.1796875" style="4" hidden="1" customWidth="1"/>
    <col min="15620" max="15620" width="24.453125" style="4" customWidth="1"/>
    <col min="15621" max="15621" width="12.7265625" style="4" customWidth="1"/>
    <col min="15622" max="15624" width="10.7265625" style="4" customWidth="1"/>
    <col min="15625" max="15625" width="14.453125" style="4" customWidth="1"/>
    <col min="15626" max="15631" width="12.7265625" style="4" customWidth="1"/>
    <col min="15632" max="15873" width="9.1796875" style="4"/>
    <col min="15874" max="15874" width="10.7265625" style="4" customWidth="1"/>
    <col min="15875" max="15875" width="9.1796875" style="4" hidden="1" customWidth="1"/>
    <col min="15876" max="15876" width="24.453125" style="4" customWidth="1"/>
    <col min="15877" max="15877" width="12.7265625" style="4" customWidth="1"/>
    <col min="15878" max="15880" width="10.7265625" style="4" customWidth="1"/>
    <col min="15881" max="15881" width="14.453125" style="4" customWidth="1"/>
    <col min="15882" max="15887" width="12.7265625" style="4" customWidth="1"/>
    <col min="15888" max="16129" width="9.1796875" style="4"/>
    <col min="16130" max="16130" width="10.7265625" style="4" customWidth="1"/>
    <col min="16131" max="16131" width="9.1796875" style="4" hidden="1" customWidth="1"/>
    <col min="16132" max="16132" width="24.453125" style="4" customWidth="1"/>
    <col min="16133" max="16133" width="12.7265625" style="4" customWidth="1"/>
    <col min="16134" max="16136" width="10.7265625" style="4" customWidth="1"/>
    <col min="16137" max="16137" width="14.453125" style="4" customWidth="1"/>
    <col min="16138" max="16143" width="12.7265625" style="4" customWidth="1"/>
    <col min="16144" max="16384" width="9.1796875" style="4"/>
  </cols>
  <sheetData>
    <row r="2" spans="1:15">
      <c r="A2" s="137" t="s">
        <v>121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5" spans="1:15" s="1" customFormat="1" ht="51.75" customHeight="1">
      <c r="A5" s="10" t="s">
        <v>0</v>
      </c>
      <c r="B5" s="11" t="s">
        <v>1</v>
      </c>
      <c r="C5" s="12" t="s">
        <v>122</v>
      </c>
      <c r="D5" s="12" t="s">
        <v>3</v>
      </c>
      <c r="E5" s="12" t="s">
        <v>123</v>
      </c>
      <c r="F5" s="13" t="s">
        <v>4</v>
      </c>
      <c r="G5" s="12" t="s">
        <v>5</v>
      </c>
      <c r="H5" s="12" t="s">
        <v>6</v>
      </c>
      <c r="I5" s="12" t="s">
        <v>7</v>
      </c>
      <c r="J5" s="27" t="s">
        <v>8</v>
      </c>
      <c r="K5" s="28" t="s">
        <v>9</v>
      </c>
      <c r="L5" s="29" t="s">
        <v>10</v>
      </c>
      <c r="M5" s="29" t="s">
        <v>11</v>
      </c>
      <c r="N5" s="28" t="s">
        <v>12</v>
      </c>
      <c r="O5" s="30" t="s">
        <v>13</v>
      </c>
    </row>
    <row r="6" spans="1:15" ht="15" customHeight="1">
      <c r="A6" s="56">
        <v>212</v>
      </c>
      <c r="B6" s="57" t="s">
        <v>79</v>
      </c>
      <c r="C6" s="57" t="s">
        <v>80</v>
      </c>
      <c r="D6" s="57" t="s">
        <v>81</v>
      </c>
      <c r="E6" s="57" t="s">
        <v>82</v>
      </c>
      <c r="F6" s="58" t="s">
        <v>33</v>
      </c>
      <c r="G6" s="57" t="s">
        <v>77</v>
      </c>
      <c r="H6" s="57">
        <v>12</v>
      </c>
      <c r="I6" s="67" t="s">
        <v>83</v>
      </c>
      <c r="J6" s="32">
        <v>56213.52</v>
      </c>
      <c r="K6" s="33">
        <v>52690</v>
      </c>
      <c r="L6" s="45">
        <f>(J6/K6)-1</f>
        <v>6.6872651356993718E-2</v>
      </c>
      <c r="M6" s="35">
        <v>59884.063066666662</v>
      </c>
      <c r="N6" s="36">
        <v>56889</v>
      </c>
      <c r="O6" s="41">
        <f>(M6/N6)-1</f>
        <v>5.2647490141620734E-2</v>
      </c>
    </row>
    <row r="7" spans="1:15" s="2" customFormat="1" ht="15" customHeight="1">
      <c r="A7" s="3"/>
      <c r="J7" s="39"/>
      <c r="L7" s="39"/>
      <c r="M7" s="39"/>
      <c r="O7" s="39"/>
    </row>
    <row r="8" spans="1:15" ht="51.75" customHeight="1">
      <c r="A8" s="10" t="s">
        <v>0</v>
      </c>
      <c r="B8" s="11"/>
      <c r="C8" s="12" t="s">
        <v>2</v>
      </c>
      <c r="D8" s="12" t="s">
        <v>3</v>
      </c>
      <c r="E8" s="12" t="s">
        <v>123</v>
      </c>
      <c r="F8" s="13" t="s">
        <v>4</v>
      </c>
      <c r="G8" s="12" t="s">
        <v>5</v>
      </c>
      <c r="H8" s="12" t="s">
        <v>6</v>
      </c>
      <c r="I8" s="12" t="s">
        <v>7</v>
      </c>
      <c r="J8" s="27" t="s">
        <v>8</v>
      </c>
      <c r="K8" s="28" t="s">
        <v>9</v>
      </c>
      <c r="L8" s="29" t="s">
        <v>10</v>
      </c>
      <c r="M8" s="29" t="s">
        <v>11</v>
      </c>
      <c r="N8" s="28" t="s">
        <v>12</v>
      </c>
      <c r="O8" s="30" t="s">
        <v>13</v>
      </c>
    </row>
    <row r="9" spans="1:15" ht="15" customHeight="1">
      <c r="A9" s="59">
        <v>881</v>
      </c>
      <c r="B9" s="60" t="s">
        <v>49</v>
      </c>
      <c r="C9" s="60" t="s">
        <v>50</v>
      </c>
      <c r="D9" s="60" t="s">
        <v>51</v>
      </c>
      <c r="E9" s="61" t="s">
        <v>52</v>
      </c>
      <c r="F9" s="62" t="s">
        <v>33</v>
      </c>
      <c r="G9" s="61" t="s">
        <v>47</v>
      </c>
      <c r="H9" s="61">
        <v>12</v>
      </c>
      <c r="I9" s="68" t="s">
        <v>53</v>
      </c>
      <c r="J9" s="32">
        <v>75063.228000000003</v>
      </c>
      <c r="K9" s="69">
        <v>87247</v>
      </c>
      <c r="L9" s="34">
        <f>(J9/K9)-1</f>
        <v>-0.13964688757206545</v>
      </c>
      <c r="M9" s="35">
        <v>80002.579525096196</v>
      </c>
      <c r="N9" s="70">
        <v>98589</v>
      </c>
      <c r="O9" s="37">
        <f>(M9/N9)-1</f>
        <v>-0.18852428237332564</v>
      </c>
    </row>
    <row r="10" spans="1:15" ht="15" customHeight="1">
      <c r="A10" s="59">
        <v>12</v>
      </c>
      <c r="B10" s="60" t="s">
        <v>110</v>
      </c>
      <c r="C10" s="60" t="s">
        <v>111</v>
      </c>
      <c r="D10" s="60" t="s">
        <v>112</v>
      </c>
      <c r="E10" s="61" t="s">
        <v>52</v>
      </c>
      <c r="F10" s="62" t="s">
        <v>33</v>
      </c>
      <c r="G10" s="61" t="s">
        <v>113</v>
      </c>
      <c r="H10" s="61">
        <v>7</v>
      </c>
      <c r="I10" s="68" t="s">
        <v>114</v>
      </c>
      <c r="J10" s="32">
        <v>33946.788</v>
      </c>
      <c r="K10" s="69">
        <v>17780</v>
      </c>
      <c r="L10" s="45">
        <f>(J10/K10)-1</f>
        <v>0.90926816647919018</v>
      </c>
      <c r="M10" s="35">
        <v>36117.306771428601</v>
      </c>
      <c r="N10" s="70">
        <v>20091</v>
      </c>
      <c r="O10" s="41">
        <f>(M10/N10)-1</f>
        <v>0.79768586787260976</v>
      </c>
    </row>
    <row r="11" spans="1:15" s="2" customFormat="1" ht="15" customHeight="1">
      <c r="A11" s="3"/>
      <c r="J11" s="39"/>
      <c r="L11" s="39"/>
      <c r="M11" s="39"/>
      <c r="O11" s="39"/>
    </row>
    <row r="12" spans="1:15" ht="51.75" customHeight="1">
      <c r="A12" s="10" t="s">
        <v>0</v>
      </c>
      <c r="B12" s="63"/>
      <c r="C12" s="12" t="s">
        <v>2</v>
      </c>
      <c r="D12" s="12" t="s">
        <v>3</v>
      </c>
      <c r="E12" s="64" t="s">
        <v>123</v>
      </c>
      <c r="F12" s="65" t="s">
        <v>4</v>
      </c>
      <c r="G12" s="64" t="s">
        <v>5</v>
      </c>
      <c r="H12" s="64" t="s">
        <v>6</v>
      </c>
      <c r="I12" s="12" t="s">
        <v>7</v>
      </c>
      <c r="J12" s="27" t="s">
        <v>8</v>
      </c>
      <c r="K12" s="28" t="s">
        <v>9</v>
      </c>
      <c r="L12" s="29" t="s">
        <v>10</v>
      </c>
      <c r="M12" s="29" t="s">
        <v>11</v>
      </c>
      <c r="N12" s="28" t="s">
        <v>12</v>
      </c>
      <c r="O12" s="30" t="s">
        <v>13</v>
      </c>
    </row>
    <row r="13" spans="1:15" ht="15" customHeight="1">
      <c r="A13" s="59">
        <v>876</v>
      </c>
      <c r="B13" s="60" t="s">
        <v>54</v>
      </c>
      <c r="C13" s="60" t="s">
        <v>15</v>
      </c>
      <c r="D13" s="60" t="s">
        <v>55</v>
      </c>
      <c r="E13" s="61" t="s">
        <v>17</v>
      </c>
      <c r="F13" s="62" t="s">
        <v>33</v>
      </c>
      <c r="G13" s="61" t="s">
        <v>47</v>
      </c>
      <c r="H13" s="61">
        <v>12</v>
      </c>
      <c r="I13" s="71" t="s">
        <v>56</v>
      </c>
      <c r="J13" s="32">
        <v>62593.728000000003</v>
      </c>
      <c r="K13" s="69">
        <v>62141</v>
      </c>
      <c r="L13" s="34">
        <f t="shared" ref="L13:L18" si="0">(J13/K13)-1</f>
        <v>7.285495888383009E-3</v>
      </c>
      <c r="M13" s="35">
        <v>66375.990000000005</v>
      </c>
      <c r="N13" s="70">
        <f>K13*113%</f>
        <v>70219.329999999987</v>
      </c>
      <c r="O13" s="37">
        <f t="shared" ref="O13:O18" si="1">(M13/N13)-1</f>
        <v>-5.4733361881977305E-2</v>
      </c>
    </row>
    <row r="14" spans="1:15" ht="15" customHeight="1">
      <c r="A14" s="59">
        <v>262</v>
      </c>
      <c r="B14" s="60" t="s">
        <v>23</v>
      </c>
      <c r="C14" s="60" t="s">
        <v>15</v>
      </c>
      <c r="D14" s="60" t="s">
        <v>24</v>
      </c>
      <c r="E14" s="61" t="s">
        <v>17</v>
      </c>
      <c r="F14" s="62" t="s">
        <v>25</v>
      </c>
      <c r="G14" s="61" t="s">
        <v>19</v>
      </c>
      <c r="H14" s="61">
        <v>11</v>
      </c>
      <c r="I14" s="68" t="s">
        <v>26</v>
      </c>
      <c r="J14" s="32">
        <v>32175.335999999999</v>
      </c>
      <c r="K14" s="69">
        <v>31759</v>
      </c>
      <c r="L14" s="34">
        <f t="shared" si="0"/>
        <v>1.3109228880002544E-2</v>
      </c>
      <c r="M14" s="35">
        <v>34413.102296428602</v>
      </c>
      <c r="N14" s="70">
        <v>43009.125</v>
      </c>
      <c r="O14" s="41">
        <f t="shared" si="1"/>
        <v>-0.19986509150259157</v>
      </c>
    </row>
    <row r="15" spans="1:15" ht="15" customHeight="1">
      <c r="A15" s="59">
        <v>369</v>
      </c>
      <c r="B15" s="60" t="s">
        <v>35</v>
      </c>
      <c r="C15" s="60" t="s">
        <v>15</v>
      </c>
      <c r="D15" s="60" t="s">
        <v>36</v>
      </c>
      <c r="E15" s="61" t="s">
        <v>17</v>
      </c>
      <c r="F15" s="62" t="s">
        <v>37</v>
      </c>
      <c r="G15" s="61" t="s">
        <v>19</v>
      </c>
      <c r="H15" s="61">
        <v>11</v>
      </c>
      <c r="I15" s="68" t="s">
        <v>26</v>
      </c>
      <c r="J15" s="32">
        <v>41430.563999999998</v>
      </c>
      <c r="K15" s="69">
        <v>31759</v>
      </c>
      <c r="L15" s="34">
        <f t="shared" si="0"/>
        <v>0.3045298655499229</v>
      </c>
      <c r="M15" s="35">
        <v>43600.480540733202</v>
      </c>
      <c r="N15" s="70">
        <v>43009.125</v>
      </c>
      <c r="O15" s="41">
        <f t="shared" si="1"/>
        <v>1.3749536656074701E-2</v>
      </c>
    </row>
    <row r="16" spans="1:15" ht="15" customHeight="1">
      <c r="A16" s="59">
        <v>55</v>
      </c>
      <c r="B16" s="60" t="s">
        <v>14</v>
      </c>
      <c r="C16" s="60" t="s">
        <v>15</v>
      </c>
      <c r="D16" s="60" t="s">
        <v>16</v>
      </c>
      <c r="E16" s="61" t="s">
        <v>17</v>
      </c>
      <c r="F16" s="62" t="s">
        <v>18</v>
      </c>
      <c r="G16" s="61" t="s">
        <v>19</v>
      </c>
      <c r="H16" s="61">
        <v>10</v>
      </c>
      <c r="I16" s="68" t="s">
        <v>20</v>
      </c>
      <c r="J16" s="32">
        <v>19403.651999999998</v>
      </c>
      <c r="K16" s="33">
        <v>26605</v>
      </c>
      <c r="L16" s="45">
        <f>(J16/K16)-1</f>
        <v>-0.2706764893816952</v>
      </c>
      <c r="M16" s="35">
        <v>20536.861948691199</v>
      </c>
      <c r="N16" s="36">
        <v>27935.3</v>
      </c>
      <c r="O16" s="37">
        <f>(M16/N16)-1</f>
        <v>-0.26484190437578259</v>
      </c>
    </row>
    <row r="17" spans="1:15" ht="15" customHeight="1">
      <c r="A17" s="59">
        <v>11</v>
      </c>
      <c r="B17" s="60" t="s">
        <v>21</v>
      </c>
      <c r="C17" s="60" t="s">
        <v>15</v>
      </c>
      <c r="D17" s="60" t="s">
        <v>22</v>
      </c>
      <c r="E17" s="61" t="s">
        <v>17</v>
      </c>
      <c r="F17" s="62" t="s">
        <v>18</v>
      </c>
      <c r="G17" s="61" t="s">
        <v>19</v>
      </c>
      <c r="H17" s="61">
        <v>10</v>
      </c>
      <c r="I17" s="68" t="s">
        <v>20</v>
      </c>
      <c r="J17" s="32">
        <v>19797.563999999998</v>
      </c>
      <c r="K17" s="33">
        <v>26605</v>
      </c>
      <c r="L17" s="34">
        <f>(J17/K17)-1</f>
        <v>-0.25587055064837438</v>
      </c>
      <c r="M17" s="35">
        <v>21065.100999729959</v>
      </c>
      <c r="N17" s="36">
        <v>27935.3</v>
      </c>
      <c r="O17" s="117">
        <f>(M17/N17)-1</f>
        <v>-0.24593252981962033</v>
      </c>
    </row>
    <row r="18" spans="1:15" ht="15" customHeight="1">
      <c r="A18" s="59">
        <v>4</v>
      </c>
      <c r="B18" s="60" t="s">
        <v>27</v>
      </c>
      <c r="C18" s="60" t="s">
        <v>15</v>
      </c>
      <c r="D18" s="60" t="s">
        <v>28</v>
      </c>
      <c r="E18" s="60" t="s">
        <v>17</v>
      </c>
      <c r="F18" s="66" t="s">
        <v>18</v>
      </c>
      <c r="G18" s="61" t="s">
        <v>19</v>
      </c>
      <c r="H18" s="61">
        <v>10</v>
      </c>
      <c r="I18" s="68" t="s">
        <v>20</v>
      </c>
      <c r="J18" s="32">
        <v>21344.592000000001</v>
      </c>
      <c r="K18" s="69">
        <v>26605</v>
      </c>
      <c r="L18" s="45">
        <f t="shared" si="0"/>
        <v>-0.19772253335839129</v>
      </c>
      <c r="M18" s="35">
        <v>22523.894754900401</v>
      </c>
      <c r="N18" s="70">
        <v>27935.3</v>
      </c>
      <c r="O18" s="41">
        <f t="shared" si="1"/>
        <v>-0.1937120863244568</v>
      </c>
    </row>
    <row r="19" spans="1:15" s="2" customFormat="1" ht="15" customHeight="1">
      <c r="A19" s="3"/>
      <c r="J19" s="39"/>
      <c r="L19" s="39"/>
      <c r="M19" s="39"/>
      <c r="O19" s="39"/>
    </row>
    <row r="20" spans="1:15" ht="51.75" customHeight="1">
      <c r="A20" s="10" t="s">
        <v>0</v>
      </c>
      <c r="B20" s="63"/>
      <c r="C20" s="12" t="s">
        <v>2</v>
      </c>
      <c r="D20" s="12" t="s">
        <v>3</v>
      </c>
      <c r="E20" s="64" t="s">
        <v>123</v>
      </c>
      <c r="F20" s="65" t="s">
        <v>4</v>
      </c>
      <c r="G20" s="64" t="s">
        <v>5</v>
      </c>
      <c r="H20" s="64" t="s">
        <v>6</v>
      </c>
      <c r="I20" s="12" t="s">
        <v>7</v>
      </c>
      <c r="J20" s="27" t="s">
        <v>8</v>
      </c>
      <c r="K20" s="28" t="s">
        <v>9</v>
      </c>
      <c r="L20" s="29" t="s">
        <v>10</v>
      </c>
      <c r="M20" s="29" t="s">
        <v>11</v>
      </c>
      <c r="N20" s="28" t="s">
        <v>12</v>
      </c>
      <c r="O20" s="30" t="s">
        <v>13</v>
      </c>
    </row>
    <row r="21" spans="1:15" ht="15" customHeight="1">
      <c r="A21" s="59">
        <v>877</v>
      </c>
      <c r="B21" s="60" t="s">
        <v>29</v>
      </c>
      <c r="C21" s="60" t="s">
        <v>30</v>
      </c>
      <c r="D21" s="60" t="s">
        <v>31</v>
      </c>
      <c r="E21" s="61" t="s">
        <v>32</v>
      </c>
      <c r="F21" s="62" t="s">
        <v>33</v>
      </c>
      <c r="G21" s="61" t="s">
        <v>19</v>
      </c>
      <c r="H21" s="61">
        <v>11</v>
      </c>
      <c r="I21" s="68" t="s">
        <v>34</v>
      </c>
      <c r="J21" s="32">
        <v>38858.016000000003</v>
      </c>
      <c r="K21" s="69">
        <v>41319.666700000002</v>
      </c>
      <c r="L21" s="34">
        <f>(J21/K21)-1</f>
        <v>-5.9575763712537366E-2</v>
      </c>
      <c r="M21" s="35">
        <v>40479.523464743601</v>
      </c>
      <c r="N21" s="70">
        <v>46735.833299999998</v>
      </c>
      <c r="O21" s="37">
        <f>(M21/N21)-1</f>
        <v>-0.13386537467079673</v>
      </c>
    </row>
    <row r="22" spans="1:15" s="2" customFormat="1" ht="15" customHeight="1">
      <c r="A22" s="3"/>
      <c r="J22" s="39"/>
      <c r="L22" s="39"/>
      <c r="M22" s="39"/>
      <c r="O22" s="39"/>
    </row>
    <row r="23" spans="1:15" ht="51.75" customHeight="1">
      <c r="A23" s="10" t="s">
        <v>0</v>
      </c>
      <c r="B23" s="63"/>
      <c r="C23" s="12" t="s">
        <v>2</v>
      </c>
      <c r="D23" s="12" t="s">
        <v>3</v>
      </c>
      <c r="E23" s="64" t="s">
        <v>123</v>
      </c>
      <c r="F23" s="65" t="s">
        <v>4</v>
      </c>
      <c r="G23" s="64" t="s">
        <v>5</v>
      </c>
      <c r="H23" s="64" t="s">
        <v>6</v>
      </c>
      <c r="I23" s="12" t="s">
        <v>7</v>
      </c>
      <c r="J23" s="27" t="s">
        <v>8</v>
      </c>
      <c r="K23" s="28" t="s">
        <v>9</v>
      </c>
      <c r="L23" s="29" t="s">
        <v>10</v>
      </c>
      <c r="M23" s="29" t="s">
        <v>11</v>
      </c>
      <c r="N23" s="28" t="s">
        <v>12</v>
      </c>
      <c r="O23" s="30" t="s">
        <v>13</v>
      </c>
    </row>
    <row r="24" spans="1:15" ht="15" customHeight="1">
      <c r="A24" s="59">
        <v>798</v>
      </c>
      <c r="B24" s="60" t="s">
        <v>57</v>
      </c>
      <c r="C24" s="60" t="s">
        <v>58</v>
      </c>
      <c r="D24" s="60" t="s">
        <v>59</v>
      </c>
      <c r="E24" s="60" t="s">
        <v>60</v>
      </c>
      <c r="F24" s="66" t="s">
        <v>33</v>
      </c>
      <c r="G24" s="60" t="s">
        <v>61</v>
      </c>
      <c r="H24" s="60">
        <v>14</v>
      </c>
      <c r="I24" s="68" t="s">
        <v>62</v>
      </c>
      <c r="J24" s="32">
        <v>66984.240000000005</v>
      </c>
      <c r="K24" s="69">
        <v>106400</v>
      </c>
      <c r="L24" s="34">
        <f>(J24/K24)-1</f>
        <v>-0.37044887218045108</v>
      </c>
      <c r="M24" s="35">
        <v>71823.588391666693</v>
      </c>
      <c r="N24" s="70">
        <v>129808</v>
      </c>
      <c r="O24" s="37">
        <f>(M24/N24)-1</f>
        <v>-0.44669366763476293</v>
      </c>
    </row>
    <row r="25" spans="1:15" ht="15" customHeight="1">
      <c r="A25" s="59">
        <v>796</v>
      </c>
      <c r="B25" s="60" t="s">
        <v>74</v>
      </c>
      <c r="C25" s="60" t="s">
        <v>58</v>
      </c>
      <c r="D25" s="60" t="s">
        <v>75</v>
      </c>
      <c r="E25" s="60" t="s">
        <v>60</v>
      </c>
      <c r="F25" s="66" t="s">
        <v>76</v>
      </c>
      <c r="G25" s="60" t="s">
        <v>77</v>
      </c>
      <c r="H25" s="60">
        <v>11</v>
      </c>
      <c r="I25" s="71" t="s">
        <v>78</v>
      </c>
      <c r="J25" s="32">
        <v>24365.22</v>
      </c>
      <c r="K25" s="69">
        <v>41859.416700000002</v>
      </c>
      <c r="L25" s="34">
        <f>(J25/K25)-1</f>
        <v>-0.41792738836707199</v>
      </c>
      <c r="M25" s="35">
        <v>25926.824639375001</v>
      </c>
      <c r="N25" s="69">
        <v>44187.5</v>
      </c>
      <c r="O25" s="37">
        <f>(M25/N25)-1</f>
        <v>-0.41325432216407354</v>
      </c>
    </row>
    <row r="26" spans="1:15" ht="26">
      <c r="A26" s="59">
        <v>690</v>
      </c>
      <c r="B26" s="60" t="s">
        <v>63</v>
      </c>
      <c r="C26" s="60" t="s">
        <v>58</v>
      </c>
      <c r="D26" s="61" t="s">
        <v>64</v>
      </c>
      <c r="E26" s="60" t="s">
        <v>60</v>
      </c>
      <c r="F26" s="66" t="s">
        <v>65</v>
      </c>
      <c r="G26" s="60" t="s">
        <v>66</v>
      </c>
      <c r="H26" s="60">
        <v>10</v>
      </c>
      <c r="I26" s="68" t="s">
        <v>67</v>
      </c>
      <c r="J26" s="32">
        <v>24354.851999999999</v>
      </c>
      <c r="K26" s="69">
        <v>38367</v>
      </c>
      <c r="L26" s="45">
        <f>(J26/K26)-1</f>
        <v>-0.36521354288841978</v>
      </c>
      <c r="M26" s="35">
        <v>25983.676696416602</v>
      </c>
      <c r="N26" s="70">
        <v>42675</v>
      </c>
      <c r="O26" s="41">
        <f>(M26/N26)-1</f>
        <v>-0.39112649803358868</v>
      </c>
    </row>
    <row r="27" spans="1:15" s="2" customFormat="1" ht="15" customHeight="1">
      <c r="A27" s="3"/>
      <c r="J27" s="39"/>
      <c r="L27" s="39"/>
      <c r="M27" s="39"/>
      <c r="O27" s="39"/>
    </row>
    <row r="28" spans="1:15" ht="51.75" customHeight="1">
      <c r="A28" s="10" t="s">
        <v>0</v>
      </c>
      <c r="B28" s="11" t="s">
        <v>1</v>
      </c>
      <c r="C28" s="12" t="s">
        <v>2</v>
      </c>
      <c r="D28" s="12" t="s">
        <v>3</v>
      </c>
      <c r="E28" s="64" t="s">
        <v>123</v>
      </c>
      <c r="F28" s="65" t="s">
        <v>4</v>
      </c>
      <c r="G28" s="64" t="s">
        <v>5</v>
      </c>
      <c r="H28" s="64" t="s">
        <v>6</v>
      </c>
      <c r="I28" s="12" t="s">
        <v>7</v>
      </c>
      <c r="J28" s="27" t="s">
        <v>8</v>
      </c>
      <c r="K28" s="28" t="s">
        <v>9</v>
      </c>
      <c r="L28" s="29" t="s">
        <v>10</v>
      </c>
      <c r="M28" s="29" t="s">
        <v>11</v>
      </c>
      <c r="N28" s="28" t="s">
        <v>12</v>
      </c>
      <c r="O28" s="30" t="s">
        <v>13</v>
      </c>
    </row>
    <row r="29" spans="1:15" ht="15" customHeight="1">
      <c r="A29" s="59">
        <v>174</v>
      </c>
      <c r="B29" s="60" t="s">
        <v>43</v>
      </c>
      <c r="C29" s="60" t="s">
        <v>44</v>
      </c>
      <c r="D29" s="60" t="s">
        <v>45</v>
      </c>
      <c r="E29" s="60" t="s">
        <v>41</v>
      </c>
      <c r="F29" s="66" t="s">
        <v>46</v>
      </c>
      <c r="G29" s="60" t="s">
        <v>47</v>
      </c>
      <c r="H29" s="60">
        <v>12</v>
      </c>
      <c r="I29" s="71" t="s">
        <v>48</v>
      </c>
      <c r="J29" s="32">
        <v>42704.46</v>
      </c>
      <c r="K29" s="69">
        <v>66514.5</v>
      </c>
      <c r="L29" s="34">
        <f t="shared" ref="L29:L41" si="2">(J29/K29)-1</f>
        <v>-0.35796766118665857</v>
      </c>
      <c r="M29" s="35">
        <v>44832.318946073698</v>
      </c>
      <c r="N29" s="70">
        <v>94710</v>
      </c>
      <c r="O29" s="37">
        <f t="shared" ref="O29:O41" si="3">(M29/N29)-1</f>
        <v>-0.52663584683693698</v>
      </c>
    </row>
    <row r="30" spans="1:15" ht="15" customHeight="1">
      <c r="A30" s="59">
        <v>316</v>
      </c>
      <c r="B30" s="60" t="s">
        <v>38</v>
      </c>
      <c r="C30" s="60" t="s">
        <v>39</v>
      </c>
      <c r="D30" s="60" t="s">
        <v>40</v>
      </c>
      <c r="E30" s="61" t="s">
        <v>41</v>
      </c>
      <c r="F30" s="62" t="s">
        <v>33</v>
      </c>
      <c r="G30" s="61" t="s">
        <v>19</v>
      </c>
      <c r="H30" s="61">
        <v>11</v>
      </c>
      <c r="I30" s="72" t="s">
        <v>42</v>
      </c>
      <c r="J30" s="32">
        <v>60584.603999999999</v>
      </c>
      <c r="K30" s="69">
        <v>29933.333299999998</v>
      </c>
      <c r="L30" s="34">
        <f t="shared" si="2"/>
        <v>1.0239845456837244</v>
      </c>
      <c r="M30" s="35">
        <v>64275.630624999998</v>
      </c>
      <c r="N30" s="70">
        <f>+K30*115%</f>
        <v>34423.333294999997</v>
      </c>
      <c r="O30" s="37">
        <f t="shared" si="3"/>
        <v>0.86721111735963285</v>
      </c>
    </row>
    <row r="31" spans="1:15" ht="15" customHeight="1">
      <c r="A31" s="59">
        <v>767</v>
      </c>
      <c r="B31" s="60" t="s">
        <v>71</v>
      </c>
      <c r="C31" s="60" t="s">
        <v>44</v>
      </c>
      <c r="D31" s="60" t="s">
        <v>72</v>
      </c>
      <c r="E31" s="60" t="s">
        <v>41</v>
      </c>
      <c r="F31" s="66" t="s">
        <v>46</v>
      </c>
      <c r="G31" s="60" t="s">
        <v>66</v>
      </c>
      <c r="H31" s="60">
        <v>10</v>
      </c>
      <c r="I31" s="71" t="s">
        <v>73</v>
      </c>
      <c r="J31" s="32">
        <v>23761.608</v>
      </c>
      <c r="K31" s="69">
        <v>34639</v>
      </c>
      <c r="L31" s="34">
        <f t="shared" si="2"/>
        <v>-0.31402153641848785</v>
      </c>
      <c r="M31" s="35">
        <v>25458.433723192298</v>
      </c>
      <c r="N31" s="70">
        <v>38449</v>
      </c>
      <c r="O31" s="37">
        <f t="shared" si="3"/>
        <v>-0.33786486714368913</v>
      </c>
    </row>
    <row r="32" spans="1:15" ht="15" customHeight="1">
      <c r="A32" s="59">
        <v>788</v>
      </c>
      <c r="B32" s="60" t="s">
        <v>101</v>
      </c>
      <c r="C32" s="60" t="s">
        <v>44</v>
      </c>
      <c r="D32" s="60" t="s">
        <v>102</v>
      </c>
      <c r="E32" s="60" t="s">
        <v>41</v>
      </c>
      <c r="F32" s="66" t="s">
        <v>46</v>
      </c>
      <c r="G32" s="60" t="s">
        <v>92</v>
      </c>
      <c r="H32" s="60">
        <v>6</v>
      </c>
      <c r="I32" s="73" t="s">
        <v>103</v>
      </c>
      <c r="J32" s="32">
        <v>21621.047999999999</v>
      </c>
      <c r="K32" s="33">
        <v>13823.066699999999</v>
      </c>
      <c r="L32" s="45">
        <f>(J32/K32)-1</f>
        <v>0.56412816846206781</v>
      </c>
      <c r="M32" s="35">
        <v>23062.508669788462</v>
      </c>
      <c r="N32" s="36">
        <v>14652</v>
      </c>
      <c r="O32" s="45">
        <f>(M32/N32)-1</f>
        <v>0.57401779073085324</v>
      </c>
    </row>
    <row r="33" spans="1:17" ht="15" customHeight="1">
      <c r="A33" s="59">
        <v>863</v>
      </c>
      <c r="B33" s="60" t="s">
        <v>68</v>
      </c>
      <c r="C33" s="60" t="s">
        <v>30</v>
      </c>
      <c r="D33" s="60" t="s">
        <v>69</v>
      </c>
      <c r="E33" s="60" t="s">
        <v>41</v>
      </c>
      <c r="F33" s="66" t="s">
        <v>65</v>
      </c>
      <c r="G33" s="60" t="s">
        <v>66</v>
      </c>
      <c r="H33" s="60">
        <v>9</v>
      </c>
      <c r="I33" s="71" t="s">
        <v>70</v>
      </c>
      <c r="J33" s="32">
        <v>20296.968000000001</v>
      </c>
      <c r="K33" s="69">
        <v>29810.142899999999</v>
      </c>
      <c r="L33" s="34">
        <f t="shared" si="2"/>
        <v>-0.31912543767108204</v>
      </c>
      <c r="M33" s="35">
        <v>21437.457934263399</v>
      </c>
      <c r="N33" s="70">
        <v>34580</v>
      </c>
      <c r="O33" s="37">
        <f t="shared" si="3"/>
        <v>-0.38006194522083869</v>
      </c>
    </row>
    <row r="34" spans="1:17" ht="15" customHeight="1">
      <c r="A34" s="59">
        <v>122</v>
      </c>
      <c r="B34" s="60" t="s">
        <v>108</v>
      </c>
      <c r="C34" s="60" t="s">
        <v>30</v>
      </c>
      <c r="D34" s="60" t="s">
        <v>90</v>
      </c>
      <c r="E34" s="60" t="s">
        <v>41</v>
      </c>
      <c r="F34" s="66" t="s">
        <v>91</v>
      </c>
      <c r="G34" s="60" t="s">
        <v>106</v>
      </c>
      <c r="H34" s="60">
        <v>7</v>
      </c>
      <c r="I34" s="68" t="s">
        <v>109</v>
      </c>
      <c r="J34" s="32">
        <v>25381.716</v>
      </c>
      <c r="K34" s="69">
        <v>16952.478599999999</v>
      </c>
      <c r="L34" s="45">
        <f t="shared" si="2"/>
        <v>0.49722743198153951</v>
      </c>
      <c r="M34" s="35">
        <v>26980.0272135165</v>
      </c>
      <c r="N34" s="70">
        <v>18393.5</v>
      </c>
      <c r="O34" s="41">
        <f t="shared" si="3"/>
        <v>0.4668239983427025</v>
      </c>
    </row>
    <row r="35" spans="1:17" ht="15" customHeight="1">
      <c r="A35" s="59">
        <v>50</v>
      </c>
      <c r="B35" s="60" t="s">
        <v>89</v>
      </c>
      <c r="C35" s="60" t="s">
        <v>30</v>
      </c>
      <c r="D35" s="60" t="s">
        <v>90</v>
      </c>
      <c r="E35" s="61" t="s">
        <v>41</v>
      </c>
      <c r="F35" s="62" t="s">
        <v>91</v>
      </c>
      <c r="G35" s="61" t="s">
        <v>92</v>
      </c>
      <c r="H35" s="61">
        <v>6</v>
      </c>
      <c r="I35" s="71" t="s">
        <v>93</v>
      </c>
      <c r="J35" s="32">
        <v>17103.12</v>
      </c>
      <c r="K35" s="69">
        <v>14406.6667</v>
      </c>
      <c r="L35" s="34">
        <f t="shared" si="2"/>
        <v>0.18716704954380603</v>
      </c>
      <c r="M35" s="35">
        <v>18023.410909999999</v>
      </c>
      <c r="N35" s="70">
        <v>15971.6</v>
      </c>
      <c r="O35" s="37">
        <f t="shared" si="3"/>
        <v>0.12846620939667908</v>
      </c>
      <c r="Q35" s="45"/>
    </row>
    <row r="36" spans="1:17" ht="15" customHeight="1">
      <c r="A36" s="59">
        <v>14</v>
      </c>
      <c r="B36" s="60" t="s">
        <v>100</v>
      </c>
      <c r="C36" s="60" t="s">
        <v>30</v>
      </c>
      <c r="D36" s="60" t="s">
        <v>90</v>
      </c>
      <c r="E36" s="60" t="s">
        <v>41</v>
      </c>
      <c r="F36" s="66" t="s">
        <v>91</v>
      </c>
      <c r="G36" s="60" t="s">
        <v>92</v>
      </c>
      <c r="H36" s="60">
        <v>6</v>
      </c>
      <c r="I36" s="71" t="s">
        <v>93</v>
      </c>
      <c r="J36" s="32">
        <v>23347.919999999998</v>
      </c>
      <c r="K36" s="69">
        <v>14406.6667</v>
      </c>
      <c r="L36" s="34">
        <f t="shared" si="2"/>
        <v>0.62063303650940971</v>
      </c>
      <c r="M36" s="35">
        <v>24838.012264639401</v>
      </c>
      <c r="N36" s="70">
        <v>15971.6</v>
      </c>
      <c r="O36" s="37">
        <f t="shared" si="3"/>
        <v>0.55513613317635047</v>
      </c>
    </row>
    <row r="37" spans="1:17" ht="15" customHeight="1">
      <c r="A37" s="59">
        <v>232</v>
      </c>
      <c r="B37" s="60" t="s">
        <v>104</v>
      </c>
      <c r="C37" s="60" t="s">
        <v>30</v>
      </c>
      <c r="D37" s="60" t="s">
        <v>90</v>
      </c>
      <c r="E37" s="60" t="s">
        <v>41</v>
      </c>
      <c r="F37" s="66" t="s">
        <v>91</v>
      </c>
      <c r="G37" s="60" t="s">
        <v>92</v>
      </c>
      <c r="H37" s="60">
        <v>6</v>
      </c>
      <c r="I37" s="71" t="s">
        <v>93</v>
      </c>
      <c r="J37" s="32">
        <v>23646.732</v>
      </c>
      <c r="K37" s="69">
        <v>14406.6667</v>
      </c>
      <c r="L37" s="34">
        <f t="shared" si="2"/>
        <v>0.64137426737303493</v>
      </c>
      <c r="M37" s="35">
        <v>25247.391271428602</v>
      </c>
      <c r="N37" s="70">
        <v>15971.6</v>
      </c>
      <c r="O37" s="41">
        <f t="shared" si="3"/>
        <v>0.58076781734006611</v>
      </c>
    </row>
    <row r="38" spans="1:17" ht="15" customHeight="1">
      <c r="A38" s="59">
        <v>415</v>
      </c>
      <c r="B38" s="60" t="s">
        <v>105</v>
      </c>
      <c r="C38" s="60" t="s">
        <v>39</v>
      </c>
      <c r="D38" s="60" t="s">
        <v>95</v>
      </c>
      <c r="E38" s="61" t="s">
        <v>41</v>
      </c>
      <c r="F38" s="62" t="s">
        <v>96</v>
      </c>
      <c r="G38" s="61" t="s">
        <v>106</v>
      </c>
      <c r="H38" s="61">
        <v>7</v>
      </c>
      <c r="I38" s="68" t="s">
        <v>107</v>
      </c>
      <c r="J38" s="32">
        <v>27046.547999999999</v>
      </c>
      <c r="K38" s="69">
        <v>18350.383300000001</v>
      </c>
      <c r="L38" s="34">
        <f t="shared" si="2"/>
        <v>0.47389553437829268</v>
      </c>
      <c r="M38" s="35">
        <v>28667.620264384601</v>
      </c>
      <c r="N38" s="70">
        <v>20931.906500000001</v>
      </c>
      <c r="O38" s="41">
        <f t="shared" si="3"/>
        <v>0.36956565635264038</v>
      </c>
    </row>
    <row r="39" spans="1:17" ht="15" customHeight="1">
      <c r="A39" s="59">
        <v>839</v>
      </c>
      <c r="B39" s="60" t="s">
        <v>94</v>
      </c>
      <c r="C39" s="60" t="s">
        <v>39</v>
      </c>
      <c r="D39" s="60" t="s">
        <v>95</v>
      </c>
      <c r="E39" s="61" t="s">
        <v>41</v>
      </c>
      <c r="F39" s="62" t="s">
        <v>96</v>
      </c>
      <c r="G39" s="61" t="s">
        <v>92</v>
      </c>
      <c r="H39" s="61">
        <v>6</v>
      </c>
      <c r="I39" s="68" t="s">
        <v>97</v>
      </c>
      <c r="J39" s="32">
        <v>22333.056</v>
      </c>
      <c r="K39" s="69">
        <v>17606</v>
      </c>
      <c r="L39" s="34">
        <f t="shared" si="2"/>
        <v>0.26849119618311934</v>
      </c>
      <c r="M39" s="35">
        <v>23833.166646999998</v>
      </c>
      <c r="N39" s="70">
        <v>18877.2778</v>
      </c>
      <c r="O39" s="41">
        <f t="shared" si="3"/>
        <v>0.26253196565237813</v>
      </c>
    </row>
    <row r="40" spans="1:17" ht="15" customHeight="1">
      <c r="A40" s="59">
        <v>284</v>
      </c>
      <c r="B40" s="60" t="s">
        <v>98</v>
      </c>
      <c r="C40" s="60" t="s">
        <v>15</v>
      </c>
      <c r="D40" s="60" t="s">
        <v>99</v>
      </c>
      <c r="E40" s="61" t="s">
        <v>41</v>
      </c>
      <c r="F40" s="62"/>
      <c r="G40" s="61" t="s">
        <v>92</v>
      </c>
      <c r="H40" s="61">
        <v>6</v>
      </c>
      <c r="I40" s="68" t="s">
        <v>124</v>
      </c>
      <c r="J40" s="32">
        <v>25730.052</v>
      </c>
      <c r="K40" s="69">
        <v>17606</v>
      </c>
      <c r="L40" s="45">
        <f t="shared" si="2"/>
        <v>0.46143655571964093</v>
      </c>
      <c r="M40" s="35">
        <v>27181.857250000001</v>
      </c>
      <c r="N40" s="70">
        <v>18877</v>
      </c>
      <c r="O40" s="41">
        <f t="shared" si="3"/>
        <v>0.43994582031043072</v>
      </c>
    </row>
    <row r="41" spans="1:17" ht="15" customHeight="1">
      <c r="A41" s="59">
        <v>830</v>
      </c>
      <c r="B41" s="60" t="s">
        <v>84</v>
      </c>
      <c r="C41" s="60" t="s">
        <v>15</v>
      </c>
      <c r="D41" s="60" t="s">
        <v>85</v>
      </c>
      <c r="E41" s="61" t="s">
        <v>86</v>
      </c>
      <c r="F41" s="62"/>
      <c r="G41" s="61" t="s">
        <v>87</v>
      </c>
      <c r="H41" s="61">
        <v>5</v>
      </c>
      <c r="I41" s="68" t="s">
        <v>88</v>
      </c>
      <c r="J41" s="32">
        <v>23085.828000000001</v>
      </c>
      <c r="K41" s="69">
        <v>14216.6</v>
      </c>
      <c r="L41" s="34">
        <f t="shared" si="2"/>
        <v>0.62386421507252088</v>
      </c>
      <c r="M41" s="35">
        <v>24542.559837500001</v>
      </c>
      <c r="N41" s="70">
        <v>15277.5833</v>
      </c>
      <c r="O41" s="37">
        <f t="shared" si="3"/>
        <v>0.60644254759193483</v>
      </c>
    </row>
    <row r="42" spans="1:17" s="3" customFormat="1" ht="15" customHeight="1">
      <c r="J42" s="52"/>
      <c r="L42" s="52"/>
      <c r="M42" s="52"/>
      <c r="O42" s="52"/>
    </row>
    <row r="43" spans="1:17" s="3" customFormat="1" ht="15" customHeight="1">
      <c r="F43" s="26"/>
      <c r="J43" s="53">
        <f t="shared" ref="J43:O43" si="4">AVERAGE(J6:J41)</f>
        <v>33583.652307692304</v>
      </c>
      <c r="K43" s="54">
        <f t="shared" si="4"/>
        <v>34377.253396153836</v>
      </c>
      <c r="L43" s="55">
        <f t="shared" si="4"/>
        <v>0.13827195175678514</v>
      </c>
      <c r="M43" s="53">
        <f t="shared" si="4"/>
        <v>35658.207255871668</v>
      </c>
      <c r="N43" s="54">
        <f t="shared" si="4"/>
        <v>39850.200545961539</v>
      </c>
      <c r="O43" s="55">
        <f t="shared" si="4"/>
        <v>7.4533852805443557E-2</v>
      </c>
    </row>
    <row r="44" spans="1:17" ht="15" customHeight="1">
      <c r="B44" s="3"/>
      <c r="C44" s="3"/>
      <c r="D44" s="3"/>
      <c r="E44" s="3"/>
      <c r="F44" s="3"/>
      <c r="G44" s="3"/>
      <c r="H44" s="3"/>
      <c r="J44" s="52"/>
      <c r="K44" s="3"/>
      <c r="L44" s="52"/>
      <c r="M44" s="52"/>
      <c r="N44" s="3"/>
      <c r="O44" s="52"/>
    </row>
    <row r="45" spans="1:17" s="3" customFormat="1">
      <c r="B45" s="4"/>
      <c r="C45" s="4"/>
      <c r="D45" s="4"/>
      <c r="E45" s="4"/>
      <c r="F45" s="4"/>
      <c r="G45" s="4"/>
      <c r="H45" s="4"/>
      <c r="I45" s="4"/>
      <c r="J45" s="38"/>
      <c r="K45" s="4"/>
      <c r="L45" s="38"/>
      <c r="M45" s="38"/>
      <c r="N45" s="4"/>
      <c r="O45" s="38"/>
    </row>
  </sheetData>
  <mergeCells count="1">
    <mergeCell ref="A2:O3"/>
  </mergeCells>
  <pageMargins left="0.7" right="0.7" top="0.75" bottom="0.75" header="0.3" footer="0.3"/>
  <pageSetup paperSize="9" fitToWidth="0" fitToHeight="0" orientation="portrait"/>
  <headerFooter scaleWithDoc="0" alignWithMargins="0">
    <oddHeader>&amp;R&amp;G</oddHeader>
    <oddFooter>&amp;L&amp;D   &amp;T&amp;R&amp;F&amp;A     &amp;P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K57"/>
  <sheetViews>
    <sheetView topLeftCell="B13" zoomScale="90" zoomScaleNormal="90" workbookViewId="0">
      <selection activeCell="O46" sqref="O46"/>
    </sheetView>
  </sheetViews>
  <sheetFormatPr baseColWidth="10" defaultColWidth="9.1796875" defaultRowHeight="12.5"/>
  <cols>
    <col min="1" max="1" width="10.7265625" style="3" customWidth="1"/>
    <col min="2" max="2" width="20" style="2" customWidth="1"/>
    <col min="3" max="3" width="17.1796875" style="4" customWidth="1"/>
    <col min="4" max="4" width="30" style="2" customWidth="1"/>
    <col min="5" max="5" width="12.7265625" style="2" customWidth="1"/>
    <col min="6" max="6" width="10.7265625" style="5" customWidth="1"/>
    <col min="7" max="8" width="10.7265625" style="2" customWidth="1"/>
    <col min="9" max="9" width="14.453125" style="3" hidden="1" customWidth="1"/>
    <col min="10" max="10" width="12.7265625" style="6" customWidth="1"/>
    <col min="11" max="11" width="12.7265625" style="7" customWidth="1"/>
    <col min="12" max="12" width="12.7265625" style="8" customWidth="1"/>
    <col min="13" max="13" width="12.7265625" style="9" customWidth="1"/>
    <col min="14" max="14" width="12.7265625" style="7" customWidth="1"/>
    <col min="15" max="15" width="12.7265625" style="8" customWidth="1"/>
    <col min="16" max="257" width="9.1796875" style="4"/>
    <col min="258" max="258" width="10.7265625" style="4" customWidth="1"/>
    <col min="259" max="259" width="9.1796875" style="4" hidden="1" customWidth="1"/>
    <col min="260" max="260" width="24.453125" style="4" customWidth="1"/>
    <col min="261" max="261" width="12.7265625" style="4" customWidth="1"/>
    <col min="262" max="264" width="10.7265625" style="4" customWidth="1"/>
    <col min="265" max="265" width="14.453125" style="4" customWidth="1"/>
    <col min="266" max="271" width="12.7265625" style="4" customWidth="1"/>
    <col min="272" max="513" width="9.1796875" style="4"/>
    <col min="514" max="514" width="10.7265625" style="4" customWidth="1"/>
    <col min="515" max="515" width="9.1796875" style="4" hidden="1" customWidth="1"/>
    <col min="516" max="516" width="24.453125" style="4" customWidth="1"/>
    <col min="517" max="517" width="12.7265625" style="4" customWidth="1"/>
    <col min="518" max="520" width="10.7265625" style="4" customWidth="1"/>
    <col min="521" max="521" width="14.453125" style="4" customWidth="1"/>
    <col min="522" max="527" width="12.7265625" style="4" customWidth="1"/>
    <col min="528" max="769" width="9.1796875" style="4"/>
    <col min="770" max="770" width="10.7265625" style="4" customWidth="1"/>
    <col min="771" max="771" width="9.1796875" style="4" hidden="1" customWidth="1"/>
    <col min="772" max="772" width="24.453125" style="4" customWidth="1"/>
    <col min="773" max="773" width="12.7265625" style="4" customWidth="1"/>
    <col min="774" max="776" width="10.7265625" style="4" customWidth="1"/>
    <col min="777" max="777" width="14.453125" style="4" customWidth="1"/>
    <col min="778" max="783" width="12.7265625" style="4" customWidth="1"/>
    <col min="784" max="1025" width="9.1796875" style="4"/>
    <col min="1026" max="1026" width="10.7265625" style="4" customWidth="1"/>
    <col min="1027" max="1027" width="9.1796875" style="4" hidden="1" customWidth="1"/>
    <col min="1028" max="1028" width="24.453125" style="4" customWidth="1"/>
    <col min="1029" max="1029" width="12.7265625" style="4" customWidth="1"/>
    <col min="1030" max="1032" width="10.7265625" style="4" customWidth="1"/>
    <col min="1033" max="1033" width="14.453125" style="4" customWidth="1"/>
    <col min="1034" max="1039" width="12.7265625" style="4" customWidth="1"/>
    <col min="1040" max="1281" width="9.1796875" style="4"/>
    <col min="1282" max="1282" width="10.7265625" style="4" customWidth="1"/>
    <col min="1283" max="1283" width="9.1796875" style="4" hidden="1" customWidth="1"/>
    <col min="1284" max="1284" width="24.453125" style="4" customWidth="1"/>
    <col min="1285" max="1285" width="12.7265625" style="4" customWidth="1"/>
    <col min="1286" max="1288" width="10.7265625" style="4" customWidth="1"/>
    <col min="1289" max="1289" width="14.453125" style="4" customWidth="1"/>
    <col min="1290" max="1295" width="12.7265625" style="4" customWidth="1"/>
    <col min="1296" max="1537" width="9.1796875" style="4"/>
    <col min="1538" max="1538" width="10.7265625" style="4" customWidth="1"/>
    <col min="1539" max="1539" width="9.1796875" style="4" hidden="1" customWidth="1"/>
    <col min="1540" max="1540" width="24.453125" style="4" customWidth="1"/>
    <col min="1541" max="1541" width="12.7265625" style="4" customWidth="1"/>
    <col min="1542" max="1544" width="10.7265625" style="4" customWidth="1"/>
    <col min="1545" max="1545" width="14.453125" style="4" customWidth="1"/>
    <col min="1546" max="1551" width="12.7265625" style="4" customWidth="1"/>
    <col min="1552" max="1793" width="9.1796875" style="4"/>
    <col min="1794" max="1794" width="10.7265625" style="4" customWidth="1"/>
    <col min="1795" max="1795" width="9.1796875" style="4" hidden="1" customWidth="1"/>
    <col min="1796" max="1796" width="24.453125" style="4" customWidth="1"/>
    <col min="1797" max="1797" width="12.7265625" style="4" customWidth="1"/>
    <col min="1798" max="1800" width="10.7265625" style="4" customWidth="1"/>
    <col min="1801" max="1801" width="14.453125" style="4" customWidth="1"/>
    <col min="1802" max="1807" width="12.7265625" style="4" customWidth="1"/>
    <col min="1808" max="2049" width="9.1796875" style="4"/>
    <col min="2050" max="2050" width="10.7265625" style="4" customWidth="1"/>
    <col min="2051" max="2051" width="9.1796875" style="4" hidden="1" customWidth="1"/>
    <col min="2052" max="2052" width="24.453125" style="4" customWidth="1"/>
    <col min="2053" max="2053" width="12.7265625" style="4" customWidth="1"/>
    <col min="2054" max="2056" width="10.7265625" style="4" customWidth="1"/>
    <col min="2057" max="2057" width="14.453125" style="4" customWidth="1"/>
    <col min="2058" max="2063" width="12.7265625" style="4" customWidth="1"/>
    <col min="2064" max="2305" width="9.1796875" style="4"/>
    <col min="2306" max="2306" width="10.7265625" style="4" customWidth="1"/>
    <col min="2307" max="2307" width="9.1796875" style="4" hidden="1" customWidth="1"/>
    <col min="2308" max="2308" width="24.453125" style="4" customWidth="1"/>
    <col min="2309" max="2309" width="12.7265625" style="4" customWidth="1"/>
    <col min="2310" max="2312" width="10.7265625" style="4" customWidth="1"/>
    <col min="2313" max="2313" width="14.453125" style="4" customWidth="1"/>
    <col min="2314" max="2319" width="12.7265625" style="4" customWidth="1"/>
    <col min="2320" max="2561" width="9.1796875" style="4"/>
    <col min="2562" max="2562" width="10.7265625" style="4" customWidth="1"/>
    <col min="2563" max="2563" width="9.1796875" style="4" hidden="1" customWidth="1"/>
    <col min="2564" max="2564" width="24.453125" style="4" customWidth="1"/>
    <col min="2565" max="2565" width="12.7265625" style="4" customWidth="1"/>
    <col min="2566" max="2568" width="10.7265625" style="4" customWidth="1"/>
    <col min="2569" max="2569" width="14.453125" style="4" customWidth="1"/>
    <col min="2570" max="2575" width="12.7265625" style="4" customWidth="1"/>
    <col min="2576" max="2817" width="9.1796875" style="4"/>
    <col min="2818" max="2818" width="10.7265625" style="4" customWidth="1"/>
    <col min="2819" max="2819" width="9.1796875" style="4" hidden="1" customWidth="1"/>
    <col min="2820" max="2820" width="24.453125" style="4" customWidth="1"/>
    <col min="2821" max="2821" width="12.7265625" style="4" customWidth="1"/>
    <col min="2822" max="2824" width="10.7265625" style="4" customWidth="1"/>
    <col min="2825" max="2825" width="14.453125" style="4" customWidth="1"/>
    <col min="2826" max="2831" width="12.7265625" style="4" customWidth="1"/>
    <col min="2832" max="3073" width="9.1796875" style="4"/>
    <col min="3074" max="3074" width="10.7265625" style="4" customWidth="1"/>
    <col min="3075" max="3075" width="9.1796875" style="4" hidden="1" customWidth="1"/>
    <col min="3076" max="3076" width="24.453125" style="4" customWidth="1"/>
    <col min="3077" max="3077" width="12.7265625" style="4" customWidth="1"/>
    <col min="3078" max="3080" width="10.7265625" style="4" customWidth="1"/>
    <col min="3081" max="3081" width="14.453125" style="4" customWidth="1"/>
    <col min="3082" max="3087" width="12.7265625" style="4" customWidth="1"/>
    <col min="3088" max="3329" width="9.1796875" style="4"/>
    <col min="3330" max="3330" width="10.7265625" style="4" customWidth="1"/>
    <col min="3331" max="3331" width="9.1796875" style="4" hidden="1" customWidth="1"/>
    <col min="3332" max="3332" width="24.453125" style="4" customWidth="1"/>
    <col min="3333" max="3333" width="12.7265625" style="4" customWidth="1"/>
    <col min="3334" max="3336" width="10.7265625" style="4" customWidth="1"/>
    <col min="3337" max="3337" width="14.453125" style="4" customWidth="1"/>
    <col min="3338" max="3343" width="12.7265625" style="4" customWidth="1"/>
    <col min="3344" max="3585" width="9.1796875" style="4"/>
    <col min="3586" max="3586" width="10.7265625" style="4" customWidth="1"/>
    <col min="3587" max="3587" width="9.1796875" style="4" hidden="1" customWidth="1"/>
    <col min="3588" max="3588" width="24.453125" style="4" customWidth="1"/>
    <col min="3589" max="3589" width="12.7265625" style="4" customWidth="1"/>
    <col min="3590" max="3592" width="10.7265625" style="4" customWidth="1"/>
    <col min="3593" max="3593" width="14.453125" style="4" customWidth="1"/>
    <col min="3594" max="3599" width="12.7265625" style="4" customWidth="1"/>
    <col min="3600" max="3841" width="9.1796875" style="4"/>
    <col min="3842" max="3842" width="10.7265625" style="4" customWidth="1"/>
    <col min="3843" max="3843" width="9.1796875" style="4" hidden="1" customWidth="1"/>
    <col min="3844" max="3844" width="24.453125" style="4" customWidth="1"/>
    <col min="3845" max="3845" width="12.7265625" style="4" customWidth="1"/>
    <col min="3846" max="3848" width="10.7265625" style="4" customWidth="1"/>
    <col min="3849" max="3849" width="14.453125" style="4" customWidth="1"/>
    <col min="3850" max="3855" width="12.7265625" style="4" customWidth="1"/>
    <col min="3856" max="4097" width="9.1796875" style="4"/>
    <col min="4098" max="4098" width="10.7265625" style="4" customWidth="1"/>
    <col min="4099" max="4099" width="9.1796875" style="4" hidden="1" customWidth="1"/>
    <col min="4100" max="4100" width="24.453125" style="4" customWidth="1"/>
    <col min="4101" max="4101" width="12.7265625" style="4" customWidth="1"/>
    <col min="4102" max="4104" width="10.7265625" style="4" customWidth="1"/>
    <col min="4105" max="4105" width="14.453125" style="4" customWidth="1"/>
    <col min="4106" max="4111" width="12.7265625" style="4" customWidth="1"/>
    <col min="4112" max="4353" width="9.1796875" style="4"/>
    <col min="4354" max="4354" width="10.7265625" style="4" customWidth="1"/>
    <col min="4355" max="4355" width="9.1796875" style="4" hidden="1" customWidth="1"/>
    <col min="4356" max="4356" width="24.453125" style="4" customWidth="1"/>
    <col min="4357" max="4357" width="12.7265625" style="4" customWidth="1"/>
    <col min="4358" max="4360" width="10.7265625" style="4" customWidth="1"/>
    <col min="4361" max="4361" width="14.453125" style="4" customWidth="1"/>
    <col min="4362" max="4367" width="12.7265625" style="4" customWidth="1"/>
    <col min="4368" max="4609" width="9.1796875" style="4"/>
    <col min="4610" max="4610" width="10.7265625" style="4" customWidth="1"/>
    <col min="4611" max="4611" width="9.1796875" style="4" hidden="1" customWidth="1"/>
    <col min="4612" max="4612" width="24.453125" style="4" customWidth="1"/>
    <col min="4613" max="4613" width="12.7265625" style="4" customWidth="1"/>
    <col min="4614" max="4616" width="10.7265625" style="4" customWidth="1"/>
    <col min="4617" max="4617" width="14.453125" style="4" customWidth="1"/>
    <col min="4618" max="4623" width="12.7265625" style="4" customWidth="1"/>
    <col min="4624" max="4865" width="9.1796875" style="4"/>
    <col min="4866" max="4866" width="10.7265625" style="4" customWidth="1"/>
    <col min="4867" max="4867" width="9.1796875" style="4" hidden="1" customWidth="1"/>
    <col min="4868" max="4868" width="24.453125" style="4" customWidth="1"/>
    <col min="4869" max="4869" width="12.7265625" style="4" customWidth="1"/>
    <col min="4870" max="4872" width="10.7265625" style="4" customWidth="1"/>
    <col min="4873" max="4873" width="14.453125" style="4" customWidth="1"/>
    <col min="4874" max="4879" width="12.7265625" style="4" customWidth="1"/>
    <col min="4880" max="5121" width="9.1796875" style="4"/>
    <col min="5122" max="5122" width="10.7265625" style="4" customWidth="1"/>
    <col min="5123" max="5123" width="9.1796875" style="4" hidden="1" customWidth="1"/>
    <col min="5124" max="5124" width="24.453125" style="4" customWidth="1"/>
    <col min="5125" max="5125" width="12.7265625" style="4" customWidth="1"/>
    <col min="5126" max="5128" width="10.7265625" style="4" customWidth="1"/>
    <col min="5129" max="5129" width="14.453125" style="4" customWidth="1"/>
    <col min="5130" max="5135" width="12.7265625" style="4" customWidth="1"/>
    <col min="5136" max="5377" width="9.1796875" style="4"/>
    <col min="5378" max="5378" width="10.7265625" style="4" customWidth="1"/>
    <col min="5379" max="5379" width="9.1796875" style="4" hidden="1" customWidth="1"/>
    <col min="5380" max="5380" width="24.453125" style="4" customWidth="1"/>
    <col min="5381" max="5381" width="12.7265625" style="4" customWidth="1"/>
    <col min="5382" max="5384" width="10.7265625" style="4" customWidth="1"/>
    <col min="5385" max="5385" width="14.453125" style="4" customWidth="1"/>
    <col min="5386" max="5391" width="12.7265625" style="4" customWidth="1"/>
    <col min="5392" max="5633" width="9.1796875" style="4"/>
    <col min="5634" max="5634" width="10.7265625" style="4" customWidth="1"/>
    <col min="5635" max="5635" width="9.1796875" style="4" hidden="1" customWidth="1"/>
    <col min="5636" max="5636" width="24.453125" style="4" customWidth="1"/>
    <col min="5637" max="5637" width="12.7265625" style="4" customWidth="1"/>
    <col min="5638" max="5640" width="10.7265625" style="4" customWidth="1"/>
    <col min="5641" max="5641" width="14.453125" style="4" customWidth="1"/>
    <col min="5642" max="5647" width="12.7265625" style="4" customWidth="1"/>
    <col min="5648" max="5889" width="9.1796875" style="4"/>
    <col min="5890" max="5890" width="10.7265625" style="4" customWidth="1"/>
    <col min="5891" max="5891" width="9.1796875" style="4" hidden="1" customWidth="1"/>
    <col min="5892" max="5892" width="24.453125" style="4" customWidth="1"/>
    <col min="5893" max="5893" width="12.7265625" style="4" customWidth="1"/>
    <col min="5894" max="5896" width="10.7265625" style="4" customWidth="1"/>
    <col min="5897" max="5897" width="14.453125" style="4" customWidth="1"/>
    <col min="5898" max="5903" width="12.7265625" style="4" customWidth="1"/>
    <col min="5904" max="6145" width="9.1796875" style="4"/>
    <col min="6146" max="6146" width="10.7265625" style="4" customWidth="1"/>
    <col min="6147" max="6147" width="9.1796875" style="4" hidden="1" customWidth="1"/>
    <col min="6148" max="6148" width="24.453125" style="4" customWidth="1"/>
    <col min="6149" max="6149" width="12.7265625" style="4" customWidth="1"/>
    <col min="6150" max="6152" width="10.7265625" style="4" customWidth="1"/>
    <col min="6153" max="6153" width="14.453125" style="4" customWidth="1"/>
    <col min="6154" max="6159" width="12.7265625" style="4" customWidth="1"/>
    <col min="6160" max="6401" width="9.1796875" style="4"/>
    <col min="6402" max="6402" width="10.7265625" style="4" customWidth="1"/>
    <col min="6403" max="6403" width="9.1796875" style="4" hidden="1" customWidth="1"/>
    <col min="6404" max="6404" width="24.453125" style="4" customWidth="1"/>
    <col min="6405" max="6405" width="12.7265625" style="4" customWidth="1"/>
    <col min="6406" max="6408" width="10.7265625" style="4" customWidth="1"/>
    <col min="6409" max="6409" width="14.453125" style="4" customWidth="1"/>
    <col min="6410" max="6415" width="12.7265625" style="4" customWidth="1"/>
    <col min="6416" max="6657" width="9.1796875" style="4"/>
    <col min="6658" max="6658" width="10.7265625" style="4" customWidth="1"/>
    <col min="6659" max="6659" width="9.1796875" style="4" hidden="1" customWidth="1"/>
    <col min="6660" max="6660" width="24.453125" style="4" customWidth="1"/>
    <col min="6661" max="6661" width="12.7265625" style="4" customWidth="1"/>
    <col min="6662" max="6664" width="10.7265625" style="4" customWidth="1"/>
    <col min="6665" max="6665" width="14.453125" style="4" customWidth="1"/>
    <col min="6666" max="6671" width="12.7265625" style="4" customWidth="1"/>
    <col min="6672" max="6913" width="9.1796875" style="4"/>
    <col min="6914" max="6914" width="10.7265625" style="4" customWidth="1"/>
    <col min="6915" max="6915" width="9.1796875" style="4" hidden="1" customWidth="1"/>
    <col min="6916" max="6916" width="24.453125" style="4" customWidth="1"/>
    <col min="6917" max="6917" width="12.7265625" style="4" customWidth="1"/>
    <col min="6918" max="6920" width="10.7265625" style="4" customWidth="1"/>
    <col min="6921" max="6921" width="14.453125" style="4" customWidth="1"/>
    <col min="6922" max="6927" width="12.7265625" style="4" customWidth="1"/>
    <col min="6928" max="7169" width="9.1796875" style="4"/>
    <col min="7170" max="7170" width="10.7265625" style="4" customWidth="1"/>
    <col min="7171" max="7171" width="9.1796875" style="4" hidden="1" customWidth="1"/>
    <col min="7172" max="7172" width="24.453125" style="4" customWidth="1"/>
    <col min="7173" max="7173" width="12.7265625" style="4" customWidth="1"/>
    <col min="7174" max="7176" width="10.7265625" style="4" customWidth="1"/>
    <col min="7177" max="7177" width="14.453125" style="4" customWidth="1"/>
    <col min="7178" max="7183" width="12.7265625" style="4" customWidth="1"/>
    <col min="7184" max="7425" width="9.1796875" style="4"/>
    <col min="7426" max="7426" width="10.7265625" style="4" customWidth="1"/>
    <col min="7427" max="7427" width="9.1796875" style="4" hidden="1" customWidth="1"/>
    <col min="7428" max="7428" width="24.453125" style="4" customWidth="1"/>
    <col min="7429" max="7429" width="12.7265625" style="4" customWidth="1"/>
    <col min="7430" max="7432" width="10.7265625" style="4" customWidth="1"/>
    <col min="7433" max="7433" width="14.453125" style="4" customWidth="1"/>
    <col min="7434" max="7439" width="12.7265625" style="4" customWidth="1"/>
    <col min="7440" max="7681" width="9.1796875" style="4"/>
    <col min="7682" max="7682" width="10.7265625" style="4" customWidth="1"/>
    <col min="7683" max="7683" width="9.1796875" style="4" hidden="1" customWidth="1"/>
    <col min="7684" max="7684" width="24.453125" style="4" customWidth="1"/>
    <col min="7685" max="7685" width="12.7265625" style="4" customWidth="1"/>
    <col min="7686" max="7688" width="10.7265625" style="4" customWidth="1"/>
    <col min="7689" max="7689" width="14.453125" style="4" customWidth="1"/>
    <col min="7690" max="7695" width="12.7265625" style="4" customWidth="1"/>
    <col min="7696" max="7937" width="9.1796875" style="4"/>
    <col min="7938" max="7938" width="10.7265625" style="4" customWidth="1"/>
    <col min="7939" max="7939" width="9.1796875" style="4" hidden="1" customWidth="1"/>
    <col min="7940" max="7940" width="24.453125" style="4" customWidth="1"/>
    <col min="7941" max="7941" width="12.7265625" style="4" customWidth="1"/>
    <col min="7942" max="7944" width="10.7265625" style="4" customWidth="1"/>
    <col min="7945" max="7945" width="14.453125" style="4" customWidth="1"/>
    <col min="7946" max="7951" width="12.7265625" style="4" customWidth="1"/>
    <col min="7952" max="8193" width="9.1796875" style="4"/>
    <col min="8194" max="8194" width="10.7265625" style="4" customWidth="1"/>
    <col min="8195" max="8195" width="9.1796875" style="4" hidden="1" customWidth="1"/>
    <col min="8196" max="8196" width="24.453125" style="4" customWidth="1"/>
    <col min="8197" max="8197" width="12.7265625" style="4" customWidth="1"/>
    <col min="8198" max="8200" width="10.7265625" style="4" customWidth="1"/>
    <col min="8201" max="8201" width="14.453125" style="4" customWidth="1"/>
    <col min="8202" max="8207" width="12.7265625" style="4" customWidth="1"/>
    <col min="8208" max="8449" width="9.1796875" style="4"/>
    <col min="8450" max="8450" width="10.7265625" style="4" customWidth="1"/>
    <col min="8451" max="8451" width="9.1796875" style="4" hidden="1" customWidth="1"/>
    <col min="8452" max="8452" width="24.453125" style="4" customWidth="1"/>
    <col min="8453" max="8453" width="12.7265625" style="4" customWidth="1"/>
    <col min="8454" max="8456" width="10.7265625" style="4" customWidth="1"/>
    <col min="8457" max="8457" width="14.453125" style="4" customWidth="1"/>
    <col min="8458" max="8463" width="12.7265625" style="4" customWidth="1"/>
    <col min="8464" max="8705" width="9.1796875" style="4"/>
    <col min="8706" max="8706" width="10.7265625" style="4" customWidth="1"/>
    <col min="8707" max="8707" width="9.1796875" style="4" hidden="1" customWidth="1"/>
    <col min="8708" max="8708" width="24.453125" style="4" customWidth="1"/>
    <col min="8709" max="8709" width="12.7265625" style="4" customWidth="1"/>
    <col min="8710" max="8712" width="10.7265625" style="4" customWidth="1"/>
    <col min="8713" max="8713" width="14.453125" style="4" customWidth="1"/>
    <col min="8714" max="8719" width="12.7265625" style="4" customWidth="1"/>
    <col min="8720" max="8961" width="9.1796875" style="4"/>
    <col min="8962" max="8962" width="10.7265625" style="4" customWidth="1"/>
    <col min="8963" max="8963" width="9.1796875" style="4" hidden="1" customWidth="1"/>
    <col min="8964" max="8964" width="24.453125" style="4" customWidth="1"/>
    <col min="8965" max="8965" width="12.7265625" style="4" customWidth="1"/>
    <col min="8966" max="8968" width="10.7265625" style="4" customWidth="1"/>
    <col min="8969" max="8969" width="14.453125" style="4" customWidth="1"/>
    <col min="8970" max="8975" width="12.7265625" style="4" customWidth="1"/>
    <col min="8976" max="9217" width="9.1796875" style="4"/>
    <col min="9218" max="9218" width="10.7265625" style="4" customWidth="1"/>
    <col min="9219" max="9219" width="9.1796875" style="4" hidden="1" customWidth="1"/>
    <col min="9220" max="9220" width="24.453125" style="4" customWidth="1"/>
    <col min="9221" max="9221" width="12.7265625" style="4" customWidth="1"/>
    <col min="9222" max="9224" width="10.7265625" style="4" customWidth="1"/>
    <col min="9225" max="9225" width="14.453125" style="4" customWidth="1"/>
    <col min="9226" max="9231" width="12.7265625" style="4" customWidth="1"/>
    <col min="9232" max="9473" width="9.1796875" style="4"/>
    <col min="9474" max="9474" width="10.7265625" style="4" customWidth="1"/>
    <col min="9475" max="9475" width="9.1796875" style="4" hidden="1" customWidth="1"/>
    <col min="9476" max="9476" width="24.453125" style="4" customWidth="1"/>
    <col min="9477" max="9477" width="12.7265625" style="4" customWidth="1"/>
    <col min="9478" max="9480" width="10.7265625" style="4" customWidth="1"/>
    <col min="9481" max="9481" width="14.453125" style="4" customWidth="1"/>
    <col min="9482" max="9487" width="12.7265625" style="4" customWidth="1"/>
    <col min="9488" max="9729" width="9.1796875" style="4"/>
    <col min="9730" max="9730" width="10.7265625" style="4" customWidth="1"/>
    <col min="9731" max="9731" width="9.1796875" style="4" hidden="1" customWidth="1"/>
    <col min="9732" max="9732" width="24.453125" style="4" customWidth="1"/>
    <col min="9733" max="9733" width="12.7265625" style="4" customWidth="1"/>
    <col min="9734" max="9736" width="10.7265625" style="4" customWidth="1"/>
    <col min="9737" max="9737" width="14.453125" style="4" customWidth="1"/>
    <col min="9738" max="9743" width="12.7265625" style="4" customWidth="1"/>
    <col min="9744" max="9985" width="9.1796875" style="4"/>
    <col min="9986" max="9986" width="10.7265625" style="4" customWidth="1"/>
    <col min="9987" max="9987" width="9.1796875" style="4" hidden="1" customWidth="1"/>
    <col min="9988" max="9988" width="24.453125" style="4" customWidth="1"/>
    <col min="9989" max="9989" width="12.7265625" style="4" customWidth="1"/>
    <col min="9990" max="9992" width="10.7265625" style="4" customWidth="1"/>
    <col min="9993" max="9993" width="14.453125" style="4" customWidth="1"/>
    <col min="9994" max="9999" width="12.7265625" style="4" customWidth="1"/>
    <col min="10000" max="10241" width="9.1796875" style="4"/>
    <col min="10242" max="10242" width="10.7265625" style="4" customWidth="1"/>
    <col min="10243" max="10243" width="9.1796875" style="4" hidden="1" customWidth="1"/>
    <col min="10244" max="10244" width="24.453125" style="4" customWidth="1"/>
    <col min="10245" max="10245" width="12.7265625" style="4" customWidth="1"/>
    <col min="10246" max="10248" width="10.7265625" style="4" customWidth="1"/>
    <col min="10249" max="10249" width="14.453125" style="4" customWidth="1"/>
    <col min="10250" max="10255" width="12.7265625" style="4" customWidth="1"/>
    <col min="10256" max="10497" width="9.1796875" style="4"/>
    <col min="10498" max="10498" width="10.7265625" style="4" customWidth="1"/>
    <col min="10499" max="10499" width="9.1796875" style="4" hidden="1" customWidth="1"/>
    <col min="10500" max="10500" width="24.453125" style="4" customWidth="1"/>
    <col min="10501" max="10501" width="12.7265625" style="4" customWidth="1"/>
    <col min="10502" max="10504" width="10.7265625" style="4" customWidth="1"/>
    <col min="10505" max="10505" width="14.453125" style="4" customWidth="1"/>
    <col min="10506" max="10511" width="12.7265625" style="4" customWidth="1"/>
    <col min="10512" max="10753" width="9.1796875" style="4"/>
    <col min="10754" max="10754" width="10.7265625" style="4" customWidth="1"/>
    <col min="10755" max="10755" width="9.1796875" style="4" hidden="1" customWidth="1"/>
    <col min="10756" max="10756" width="24.453125" style="4" customWidth="1"/>
    <col min="10757" max="10757" width="12.7265625" style="4" customWidth="1"/>
    <col min="10758" max="10760" width="10.7265625" style="4" customWidth="1"/>
    <col min="10761" max="10761" width="14.453125" style="4" customWidth="1"/>
    <col min="10762" max="10767" width="12.7265625" style="4" customWidth="1"/>
    <col min="10768" max="11009" width="9.1796875" style="4"/>
    <col min="11010" max="11010" width="10.7265625" style="4" customWidth="1"/>
    <col min="11011" max="11011" width="9.1796875" style="4" hidden="1" customWidth="1"/>
    <col min="11012" max="11012" width="24.453125" style="4" customWidth="1"/>
    <col min="11013" max="11013" width="12.7265625" style="4" customWidth="1"/>
    <col min="11014" max="11016" width="10.7265625" style="4" customWidth="1"/>
    <col min="11017" max="11017" width="14.453125" style="4" customWidth="1"/>
    <col min="11018" max="11023" width="12.7265625" style="4" customWidth="1"/>
    <col min="11024" max="11265" width="9.1796875" style="4"/>
    <col min="11266" max="11266" width="10.7265625" style="4" customWidth="1"/>
    <col min="11267" max="11267" width="9.1796875" style="4" hidden="1" customWidth="1"/>
    <col min="11268" max="11268" width="24.453125" style="4" customWidth="1"/>
    <col min="11269" max="11269" width="12.7265625" style="4" customWidth="1"/>
    <col min="11270" max="11272" width="10.7265625" style="4" customWidth="1"/>
    <col min="11273" max="11273" width="14.453125" style="4" customWidth="1"/>
    <col min="11274" max="11279" width="12.7265625" style="4" customWidth="1"/>
    <col min="11280" max="11521" width="9.1796875" style="4"/>
    <col min="11522" max="11522" width="10.7265625" style="4" customWidth="1"/>
    <col min="11523" max="11523" width="9.1796875" style="4" hidden="1" customWidth="1"/>
    <col min="11524" max="11524" width="24.453125" style="4" customWidth="1"/>
    <col min="11525" max="11525" width="12.7265625" style="4" customWidth="1"/>
    <col min="11526" max="11528" width="10.7265625" style="4" customWidth="1"/>
    <col min="11529" max="11529" width="14.453125" style="4" customWidth="1"/>
    <col min="11530" max="11535" width="12.7265625" style="4" customWidth="1"/>
    <col min="11536" max="11777" width="9.1796875" style="4"/>
    <col min="11778" max="11778" width="10.7265625" style="4" customWidth="1"/>
    <col min="11779" max="11779" width="9.1796875" style="4" hidden="1" customWidth="1"/>
    <col min="11780" max="11780" width="24.453125" style="4" customWidth="1"/>
    <col min="11781" max="11781" width="12.7265625" style="4" customWidth="1"/>
    <col min="11782" max="11784" width="10.7265625" style="4" customWidth="1"/>
    <col min="11785" max="11785" width="14.453125" style="4" customWidth="1"/>
    <col min="11786" max="11791" width="12.7265625" style="4" customWidth="1"/>
    <col min="11792" max="12033" width="9.1796875" style="4"/>
    <col min="12034" max="12034" width="10.7265625" style="4" customWidth="1"/>
    <col min="12035" max="12035" width="9.1796875" style="4" hidden="1" customWidth="1"/>
    <col min="12036" max="12036" width="24.453125" style="4" customWidth="1"/>
    <col min="12037" max="12037" width="12.7265625" style="4" customWidth="1"/>
    <col min="12038" max="12040" width="10.7265625" style="4" customWidth="1"/>
    <col min="12041" max="12041" width="14.453125" style="4" customWidth="1"/>
    <col min="12042" max="12047" width="12.7265625" style="4" customWidth="1"/>
    <col min="12048" max="12289" width="9.1796875" style="4"/>
    <col min="12290" max="12290" width="10.7265625" style="4" customWidth="1"/>
    <col min="12291" max="12291" width="9.1796875" style="4" hidden="1" customWidth="1"/>
    <col min="12292" max="12292" width="24.453125" style="4" customWidth="1"/>
    <col min="12293" max="12293" width="12.7265625" style="4" customWidth="1"/>
    <col min="12294" max="12296" width="10.7265625" style="4" customWidth="1"/>
    <col min="12297" max="12297" width="14.453125" style="4" customWidth="1"/>
    <col min="12298" max="12303" width="12.7265625" style="4" customWidth="1"/>
    <col min="12304" max="12545" width="9.1796875" style="4"/>
    <col min="12546" max="12546" width="10.7265625" style="4" customWidth="1"/>
    <col min="12547" max="12547" width="9.1796875" style="4" hidden="1" customWidth="1"/>
    <col min="12548" max="12548" width="24.453125" style="4" customWidth="1"/>
    <col min="12549" max="12549" width="12.7265625" style="4" customWidth="1"/>
    <col min="12550" max="12552" width="10.7265625" style="4" customWidth="1"/>
    <col min="12553" max="12553" width="14.453125" style="4" customWidth="1"/>
    <col min="12554" max="12559" width="12.7265625" style="4" customWidth="1"/>
    <col min="12560" max="12801" width="9.1796875" style="4"/>
    <col min="12802" max="12802" width="10.7265625" style="4" customWidth="1"/>
    <col min="12803" max="12803" width="9.1796875" style="4" hidden="1" customWidth="1"/>
    <col min="12804" max="12804" width="24.453125" style="4" customWidth="1"/>
    <col min="12805" max="12805" width="12.7265625" style="4" customWidth="1"/>
    <col min="12806" max="12808" width="10.7265625" style="4" customWidth="1"/>
    <col min="12809" max="12809" width="14.453125" style="4" customWidth="1"/>
    <col min="12810" max="12815" width="12.7265625" style="4" customWidth="1"/>
    <col min="12816" max="13057" width="9.1796875" style="4"/>
    <col min="13058" max="13058" width="10.7265625" style="4" customWidth="1"/>
    <col min="13059" max="13059" width="9.1796875" style="4" hidden="1" customWidth="1"/>
    <col min="13060" max="13060" width="24.453125" style="4" customWidth="1"/>
    <col min="13061" max="13061" width="12.7265625" style="4" customWidth="1"/>
    <col min="13062" max="13064" width="10.7265625" style="4" customWidth="1"/>
    <col min="13065" max="13065" width="14.453125" style="4" customWidth="1"/>
    <col min="13066" max="13071" width="12.7265625" style="4" customWidth="1"/>
    <col min="13072" max="13313" width="9.1796875" style="4"/>
    <col min="13314" max="13314" width="10.7265625" style="4" customWidth="1"/>
    <col min="13315" max="13315" width="9.1796875" style="4" hidden="1" customWidth="1"/>
    <col min="13316" max="13316" width="24.453125" style="4" customWidth="1"/>
    <col min="13317" max="13317" width="12.7265625" style="4" customWidth="1"/>
    <col min="13318" max="13320" width="10.7265625" style="4" customWidth="1"/>
    <col min="13321" max="13321" width="14.453125" style="4" customWidth="1"/>
    <col min="13322" max="13327" width="12.7265625" style="4" customWidth="1"/>
    <col min="13328" max="13569" width="9.1796875" style="4"/>
    <col min="13570" max="13570" width="10.7265625" style="4" customWidth="1"/>
    <col min="13571" max="13571" width="9.1796875" style="4" hidden="1" customWidth="1"/>
    <col min="13572" max="13572" width="24.453125" style="4" customWidth="1"/>
    <col min="13573" max="13573" width="12.7265625" style="4" customWidth="1"/>
    <col min="13574" max="13576" width="10.7265625" style="4" customWidth="1"/>
    <col min="13577" max="13577" width="14.453125" style="4" customWidth="1"/>
    <col min="13578" max="13583" width="12.7265625" style="4" customWidth="1"/>
    <col min="13584" max="13825" width="9.1796875" style="4"/>
    <col min="13826" max="13826" width="10.7265625" style="4" customWidth="1"/>
    <col min="13827" max="13827" width="9.1796875" style="4" hidden="1" customWidth="1"/>
    <col min="13828" max="13828" width="24.453125" style="4" customWidth="1"/>
    <col min="13829" max="13829" width="12.7265625" style="4" customWidth="1"/>
    <col min="13830" max="13832" width="10.7265625" style="4" customWidth="1"/>
    <col min="13833" max="13833" width="14.453125" style="4" customWidth="1"/>
    <col min="13834" max="13839" width="12.7265625" style="4" customWidth="1"/>
    <col min="13840" max="14081" width="9.1796875" style="4"/>
    <col min="14082" max="14082" width="10.7265625" style="4" customWidth="1"/>
    <col min="14083" max="14083" width="9.1796875" style="4" hidden="1" customWidth="1"/>
    <col min="14084" max="14084" width="24.453125" style="4" customWidth="1"/>
    <col min="14085" max="14085" width="12.7265625" style="4" customWidth="1"/>
    <col min="14086" max="14088" width="10.7265625" style="4" customWidth="1"/>
    <col min="14089" max="14089" width="14.453125" style="4" customWidth="1"/>
    <col min="14090" max="14095" width="12.7265625" style="4" customWidth="1"/>
    <col min="14096" max="14337" width="9.1796875" style="4"/>
    <col min="14338" max="14338" width="10.7265625" style="4" customWidth="1"/>
    <col min="14339" max="14339" width="9.1796875" style="4" hidden="1" customWidth="1"/>
    <col min="14340" max="14340" width="24.453125" style="4" customWidth="1"/>
    <col min="14341" max="14341" width="12.7265625" style="4" customWidth="1"/>
    <col min="14342" max="14344" width="10.7265625" style="4" customWidth="1"/>
    <col min="14345" max="14345" width="14.453125" style="4" customWidth="1"/>
    <col min="14346" max="14351" width="12.7265625" style="4" customWidth="1"/>
    <col min="14352" max="14593" width="9.1796875" style="4"/>
    <col min="14594" max="14594" width="10.7265625" style="4" customWidth="1"/>
    <col min="14595" max="14595" width="9.1796875" style="4" hidden="1" customWidth="1"/>
    <col min="14596" max="14596" width="24.453125" style="4" customWidth="1"/>
    <col min="14597" max="14597" width="12.7265625" style="4" customWidth="1"/>
    <col min="14598" max="14600" width="10.7265625" style="4" customWidth="1"/>
    <col min="14601" max="14601" width="14.453125" style="4" customWidth="1"/>
    <col min="14602" max="14607" width="12.7265625" style="4" customWidth="1"/>
    <col min="14608" max="14849" width="9.1796875" style="4"/>
    <col min="14850" max="14850" width="10.7265625" style="4" customWidth="1"/>
    <col min="14851" max="14851" width="9.1796875" style="4" hidden="1" customWidth="1"/>
    <col min="14852" max="14852" width="24.453125" style="4" customWidth="1"/>
    <col min="14853" max="14853" width="12.7265625" style="4" customWidth="1"/>
    <col min="14854" max="14856" width="10.7265625" style="4" customWidth="1"/>
    <col min="14857" max="14857" width="14.453125" style="4" customWidth="1"/>
    <col min="14858" max="14863" width="12.7265625" style="4" customWidth="1"/>
    <col min="14864" max="15105" width="9.1796875" style="4"/>
    <col min="15106" max="15106" width="10.7265625" style="4" customWidth="1"/>
    <col min="15107" max="15107" width="9.1796875" style="4" hidden="1" customWidth="1"/>
    <col min="15108" max="15108" width="24.453125" style="4" customWidth="1"/>
    <col min="15109" max="15109" width="12.7265625" style="4" customWidth="1"/>
    <col min="15110" max="15112" width="10.7265625" style="4" customWidth="1"/>
    <col min="15113" max="15113" width="14.453125" style="4" customWidth="1"/>
    <col min="15114" max="15119" width="12.7265625" style="4" customWidth="1"/>
    <col min="15120" max="15361" width="9.1796875" style="4"/>
    <col min="15362" max="15362" width="10.7265625" style="4" customWidth="1"/>
    <col min="15363" max="15363" width="9.1796875" style="4" hidden="1" customWidth="1"/>
    <col min="15364" max="15364" width="24.453125" style="4" customWidth="1"/>
    <col min="15365" max="15365" width="12.7265625" style="4" customWidth="1"/>
    <col min="15366" max="15368" width="10.7265625" style="4" customWidth="1"/>
    <col min="15369" max="15369" width="14.453125" style="4" customWidth="1"/>
    <col min="15370" max="15375" width="12.7265625" style="4" customWidth="1"/>
    <col min="15376" max="15617" width="9.1796875" style="4"/>
    <col min="15618" max="15618" width="10.7265625" style="4" customWidth="1"/>
    <col min="15619" max="15619" width="9.1796875" style="4" hidden="1" customWidth="1"/>
    <col min="15620" max="15620" width="24.453125" style="4" customWidth="1"/>
    <col min="15621" max="15621" width="12.7265625" style="4" customWidth="1"/>
    <col min="15622" max="15624" width="10.7265625" style="4" customWidth="1"/>
    <col min="15625" max="15625" width="14.453125" style="4" customWidth="1"/>
    <col min="15626" max="15631" width="12.7265625" style="4" customWidth="1"/>
    <col min="15632" max="15873" width="9.1796875" style="4"/>
    <col min="15874" max="15874" width="10.7265625" style="4" customWidth="1"/>
    <col min="15875" max="15875" width="9.1796875" style="4" hidden="1" customWidth="1"/>
    <col min="15876" max="15876" width="24.453125" style="4" customWidth="1"/>
    <col min="15877" max="15877" width="12.7265625" style="4" customWidth="1"/>
    <col min="15878" max="15880" width="10.7265625" style="4" customWidth="1"/>
    <col min="15881" max="15881" width="14.453125" style="4" customWidth="1"/>
    <col min="15882" max="15887" width="12.7265625" style="4" customWidth="1"/>
    <col min="15888" max="16129" width="9.1796875" style="4"/>
    <col min="16130" max="16130" width="10.7265625" style="4" customWidth="1"/>
    <col min="16131" max="16131" width="9.1796875" style="4" hidden="1" customWidth="1"/>
    <col min="16132" max="16132" width="24.453125" style="4" customWidth="1"/>
    <col min="16133" max="16133" width="12.7265625" style="4" customWidth="1"/>
    <col min="16134" max="16136" width="10.7265625" style="4" customWidth="1"/>
    <col min="16137" max="16137" width="14.453125" style="4" customWidth="1"/>
    <col min="16138" max="16143" width="12.7265625" style="4" customWidth="1"/>
    <col min="16144" max="16384" width="9.1796875" style="4"/>
  </cols>
  <sheetData>
    <row r="2" spans="1:15">
      <c r="A2" s="137" t="s">
        <v>125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5" spans="1:15" s="1" customFormat="1" ht="51.75" customHeight="1">
      <c r="A5" s="10" t="s">
        <v>0</v>
      </c>
      <c r="B5" s="11" t="s">
        <v>1</v>
      </c>
      <c r="C5" s="12" t="s">
        <v>122</v>
      </c>
      <c r="D5" s="12" t="s">
        <v>3</v>
      </c>
      <c r="E5" s="12" t="s">
        <v>123</v>
      </c>
      <c r="F5" s="13" t="s">
        <v>4</v>
      </c>
      <c r="G5" s="12" t="s">
        <v>5</v>
      </c>
      <c r="H5" s="12" t="s">
        <v>6</v>
      </c>
      <c r="I5" s="12" t="s">
        <v>7</v>
      </c>
      <c r="J5" s="27" t="s">
        <v>8</v>
      </c>
      <c r="K5" s="28" t="s">
        <v>9</v>
      </c>
      <c r="L5" s="29" t="s">
        <v>10</v>
      </c>
      <c r="M5" s="29" t="s">
        <v>11</v>
      </c>
      <c r="N5" s="28" t="s">
        <v>12</v>
      </c>
      <c r="O5" s="30" t="s">
        <v>13</v>
      </c>
    </row>
    <row r="6" spans="1:15" s="38" customFormat="1" ht="15" customHeight="1">
      <c r="A6" s="14">
        <v>798</v>
      </c>
      <c r="B6" s="15" t="s">
        <v>57</v>
      </c>
      <c r="C6" s="15" t="s">
        <v>58</v>
      </c>
      <c r="D6" s="15" t="s">
        <v>59</v>
      </c>
      <c r="E6" s="15" t="s">
        <v>60</v>
      </c>
      <c r="F6" s="16" t="s">
        <v>33</v>
      </c>
      <c r="G6" s="15" t="s">
        <v>61</v>
      </c>
      <c r="H6" s="15">
        <v>14</v>
      </c>
      <c r="I6" s="31" t="s">
        <v>62</v>
      </c>
      <c r="J6" s="32">
        <v>66984.240000000005</v>
      </c>
      <c r="K6" s="33">
        <v>106400</v>
      </c>
      <c r="L6" s="34">
        <f t="shared" ref="L6:L11" si="0">(J6/K6)-1</f>
        <v>-0.37044887218045108</v>
      </c>
      <c r="M6" s="35">
        <v>71823.588391666693</v>
      </c>
      <c r="N6" s="36">
        <v>129808</v>
      </c>
      <c r="O6" s="37">
        <f t="shared" ref="O6:O11" si="1">(M6/N6)-1</f>
        <v>-0.44669366763476293</v>
      </c>
    </row>
    <row r="7" spans="1:15" s="2" customFormat="1" ht="15" customHeight="1">
      <c r="A7" s="3"/>
      <c r="J7" s="39"/>
      <c r="L7" s="39"/>
      <c r="M7" s="39"/>
      <c r="O7" s="39"/>
    </row>
    <row r="8" spans="1:15" ht="51.75" customHeight="1">
      <c r="A8" s="10" t="s">
        <v>0</v>
      </c>
      <c r="B8" s="17"/>
      <c r="C8" s="10" t="s">
        <v>2</v>
      </c>
      <c r="D8" s="12" t="s">
        <v>3</v>
      </c>
      <c r="E8" s="12" t="s">
        <v>123</v>
      </c>
      <c r="F8" s="13" t="s">
        <v>4</v>
      </c>
      <c r="G8" s="12" t="s">
        <v>5</v>
      </c>
      <c r="H8" s="12" t="s">
        <v>6</v>
      </c>
      <c r="I8" s="12" t="s">
        <v>7</v>
      </c>
      <c r="J8" s="27" t="s">
        <v>8</v>
      </c>
      <c r="K8" s="28" t="s">
        <v>9</v>
      </c>
      <c r="L8" s="29" t="s">
        <v>10</v>
      </c>
      <c r="M8" s="29" t="s">
        <v>11</v>
      </c>
      <c r="N8" s="28" t="s">
        <v>12</v>
      </c>
      <c r="O8" s="30" t="s">
        <v>13</v>
      </c>
    </row>
    <row r="9" spans="1:15" s="38" customFormat="1" ht="15" customHeight="1">
      <c r="A9" s="14">
        <v>174</v>
      </c>
      <c r="B9" s="15" t="s">
        <v>43</v>
      </c>
      <c r="C9" s="15" t="s">
        <v>44</v>
      </c>
      <c r="D9" s="15" t="s">
        <v>45</v>
      </c>
      <c r="E9" s="15" t="s">
        <v>41</v>
      </c>
      <c r="F9" s="16" t="s">
        <v>46</v>
      </c>
      <c r="G9" s="15" t="s">
        <v>47</v>
      </c>
      <c r="H9" s="15">
        <v>12</v>
      </c>
      <c r="I9" s="40" t="s">
        <v>48</v>
      </c>
      <c r="J9" s="32">
        <v>42704.46</v>
      </c>
      <c r="K9" s="33">
        <v>66514.5</v>
      </c>
      <c r="L9" s="34">
        <f t="shared" si="0"/>
        <v>-0.35796766118665857</v>
      </c>
      <c r="M9" s="35">
        <v>44832.318946073698</v>
      </c>
      <c r="N9" s="36">
        <v>94710</v>
      </c>
      <c r="O9" s="37">
        <f t="shared" si="1"/>
        <v>-0.52663584683693698</v>
      </c>
    </row>
    <row r="10" spans="1:15" s="38" customFormat="1" ht="15" customHeight="1">
      <c r="A10" s="14">
        <v>881</v>
      </c>
      <c r="B10" s="15" t="s">
        <v>49</v>
      </c>
      <c r="C10" s="15" t="s">
        <v>50</v>
      </c>
      <c r="D10" s="15" t="s">
        <v>51</v>
      </c>
      <c r="E10" s="18" t="s">
        <v>52</v>
      </c>
      <c r="F10" s="19" t="s">
        <v>33</v>
      </c>
      <c r="G10" s="18" t="s">
        <v>47</v>
      </c>
      <c r="H10" s="18">
        <v>12</v>
      </c>
      <c r="I10" s="31" t="s">
        <v>53</v>
      </c>
      <c r="J10" s="32">
        <v>75063.228000000003</v>
      </c>
      <c r="K10" s="33">
        <v>87247</v>
      </c>
      <c r="L10" s="34">
        <f t="shared" si="0"/>
        <v>-0.13964688757206545</v>
      </c>
      <c r="M10" s="35">
        <v>80002.579525096196</v>
      </c>
      <c r="N10" s="36">
        <v>98589</v>
      </c>
      <c r="O10" s="37">
        <f t="shared" si="1"/>
        <v>-0.18852428237332564</v>
      </c>
    </row>
    <row r="11" spans="1:15" s="38" customFormat="1" ht="15" customHeight="1">
      <c r="A11" s="14">
        <v>876</v>
      </c>
      <c r="B11" s="15" t="s">
        <v>54</v>
      </c>
      <c r="C11" s="15" t="s">
        <v>15</v>
      </c>
      <c r="D11" s="15" t="s">
        <v>55</v>
      </c>
      <c r="E11" s="18" t="s">
        <v>17</v>
      </c>
      <c r="F11" s="19" t="s">
        <v>33</v>
      </c>
      <c r="G11" s="18" t="s">
        <v>47</v>
      </c>
      <c r="H11" s="18">
        <v>12</v>
      </c>
      <c r="I11" s="40" t="s">
        <v>56</v>
      </c>
      <c r="J11" s="32">
        <v>62593.728000000003</v>
      </c>
      <c r="K11" s="33">
        <v>62141</v>
      </c>
      <c r="L11" s="34">
        <f t="shared" si="0"/>
        <v>7.285495888383009E-3</v>
      </c>
      <c r="M11" s="35">
        <v>66375.990000000005</v>
      </c>
      <c r="N11" s="36">
        <f>K11*113%</f>
        <v>70219.329999999987</v>
      </c>
      <c r="O11" s="37">
        <f t="shared" si="1"/>
        <v>-5.4733361881977305E-2</v>
      </c>
    </row>
    <row r="12" spans="1:15" s="2" customFormat="1" ht="15" customHeight="1">
      <c r="A12" s="3"/>
      <c r="J12" s="39"/>
      <c r="L12" s="39"/>
      <c r="M12" s="39"/>
      <c r="O12" s="39"/>
    </row>
    <row r="13" spans="1:15" ht="51.75" customHeight="1">
      <c r="A13" s="10" t="s">
        <v>0</v>
      </c>
      <c r="B13" s="17"/>
      <c r="C13" s="10" t="s">
        <v>2</v>
      </c>
      <c r="D13" s="12" t="s">
        <v>3</v>
      </c>
      <c r="E13" s="12" t="s">
        <v>123</v>
      </c>
      <c r="F13" s="13" t="s">
        <v>4</v>
      </c>
      <c r="G13" s="12" t="s">
        <v>5</v>
      </c>
      <c r="H13" s="12" t="s">
        <v>6</v>
      </c>
      <c r="I13" s="12" t="s">
        <v>7</v>
      </c>
      <c r="J13" s="27" t="s">
        <v>8</v>
      </c>
      <c r="K13" s="28" t="s">
        <v>9</v>
      </c>
      <c r="L13" s="29" t="s">
        <v>10</v>
      </c>
      <c r="M13" s="29" t="s">
        <v>11</v>
      </c>
      <c r="N13" s="28" t="s">
        <v>12</v>
      </c>
      <c r="O13" s="30" t="s">
        <v>13</v>
      </c>
    </row>
    <row r="14" spans="1:15" s="38" customFormat="1" ht="15" customHeight="1">
      <c r="A14" s="14">
        <v>877</v>
      </c>
      <c r="B14" s="15" t="s">
        <v>29</v>
      </c>
      <c r="C14" s="15" t="s">
        <v>30</v>
      </c>
      <c r="D14" s="15" t="s">
        <v>31</v>
      </c>
      <c r="E14" s="18" t="s">
        <v>32</v>
      </c>
      <c r="F14" s="19" t="s">
        <v>33</v>
      </c>
      <c r="G14" s="18" t="s">
        <v>19</v>
      </c>
      <c r="H14" s="18">
        <v>11</v>
      </c>
      <c r="I14" s="31" t="s">
        <v>34</v>
      </c>
      <c r="J14" s="32">
        <v>38858.016000000003</v>
      </c>
      <c r="K14" s="33">
        <v>41319.666700000002</v>
      </c>
      <c r="L14" s="34">
        <f t="shared" ref="L14:L22" si="2">(J14/K14)-1</f>
        <v>-5.9575763712537366E-2</v>
      </c>
      <c r="M14" s="35">
        <v>40479.523464743601</v>
      </c>
      <c r="N14" s="36">
        <v>46735.833299999998</v>
      </c>
      <c r="O14" s="37">
        <f t="shared" ref="O14:O22" si="3">(M14/N14)-1</f>
        <v>-0.13386537467079673</v>
      </c>
    </row>
    <row r="15" spans="1:15" s="38" customFormat="1" ht="15" customHeight="1">
      <c r="A15" s="14">
        <v>262</v>
      </c>
      <c r="B15" s="15" t="s">
        <v>23</v>
      </c>
      <c r="C15" s="15" t="s">
        <v>15</v>
      </c>
      <c r="D15" s="15" t="s">
        <v>24</v>
      </c>
      <c r="E15" s="18" t="s">
        <v>17</v>
      </c>
      <c r="F15" s="19" t="s">
        <v>25</v>
      </c>
      <c r="G15" s="18" t="s">
        <v>19</v>
      </c>
      <c r="H15" s="18">
        <v>11</v>
      </c>
      <c r="I15" s="31" t="s">
        <v>26</v>
      </c>
      <c r="J15" s="32">
        <v>32175.335999999999</v>
      </c>
      <c r="K15" s="33">
        <v>31759</v>
      </c>
      <c r="L15" s="34">
        <f t="shared" si="2"/>
        <v>1.3109228880002544E-2</v>
      </c>
      <c r="M15" s="35">
        <v>34413.102296428602</v>
      </c>
      <c r="N15" s="36">
        <v>43009.125</v>
      </c>
      <c r="O15" s="41">
        <f t="shared" si="3"/>
        <v>-0.19986509150259157</v>
      </c>
    </row>
    <row r="16" spans="1:15" s="38" customFormat="1" ht="15" customHeight="1">
      <c r="A16" s="14">
        <v>369</v>
      </c>
      <c r="B16" s="15" t="s">
        <v>35</v>
      </c>
      <c r="C16" s="15" t="s">
        <v>15</v>
      </c>
      <c r="D16" s="15" t="s">
        <v>36</v>
      </c>
      <c r="E16" s="18" t="s">
        <v>17</v>
      </c>
      <c r="F16" s="19" t="s">
        <v>37</v>
      </c>
      <c r="G16" s="18" t="s">
        <v>19</v>
      </c>
      <c r="H16" s="18">
        <v>11</v>
      </c>
      <c r="I16" s="31" t="s">
        <v>26</v>
      </c>
      <c r="J16" s="32">
        <v>41430.563999999998</v>
      </c>
      <c r="K16" s="33">
        <v>31759</v>
      </c>
      <c r="L16" s="34">
        <f t="shared" si="2"/>
        <v>0.3045298655499229</v>
      </c>
      <c r="M16" s="35">
        <v>43600.480540733202</v>
      </c>
      <c r="N16" s="36">
        <v>43009.125</v>
      </c>
      <c r="O16" s="37">
        <f t="shared" si="3"/>
        <v>1.3749536656074701E-2</v>
      </c>
    </row>
    <row r="17" spans="1:15" s="38" customFormat="1" ht="15" customHeight="1">
      <c r="A17" s="14">
        <v>316</v>
      </c>
      <c r="B17" s="15" t="s">
        <v>38</v>
      </c>
      <c r="C17" s="15" t="s">
        <v>39</v>
      </c>
      <c r="D17" s="15" t="s">
        <v>40</v>
      </c>
      <c r="E17" s="20" t="s">
        <v>41</v>
      </c>
      <c r="F17" s="21" t="s">
        <v>33</v>
      </c>
      <c r="G17" s="20" t="s">
        <v>19</v>
      </c>
      <c r="H17" s="20">
        <v>11</v>
      </c>
      <c r="I17" s="42" t="s">
        <v>42</v>
      </c>
      <c r="J17" s="32">
        <v>60584.603999999999</v>
      </c>
      <c r="K17" s="33">
        <v>29933.333299999998</v>
      </c>
      <c r="L17" s="34">
        <f t="shared" si="2"/>
        <v>1.0239845456837244</v>
      </c>
      <c r="M17" s="35">
        <v>64275.630624999998</v>
      </c>
      <c r="N17" s="36">
        <f>+K17*115%</f>
        <v>34423.333294999997</v>
      </c>
      <c r="O17" s="37">
        <f t="shared" si="3"/>
        <v>0.86721111735963285</v>
      </c>
    </row>
    <row r="18" spans="1:15" s="2" customFormat="1" ht="15" customHeight="1" thickBot="1">
      <c r="A18" s="3"/>
      <c r="J18" s="39"/>
      <c r="L18" s="39"/>
      <c r="M18" s="39"/>
      <c r="O18" s="39"/>
    </row>
    <row r="19" spans="1:15" ht="51.75" customHeight="1" thickBot="1">
      <c r="A19" s="10" t="s">
        <v>0</v>
      </c>
      <c r="B19" s="17"/>
      <c r="C19" s="10" t="s">
        <v>2</v>
      </c>
      <c r="D19" s="12" t="s">
        <v>3</v>
      </c>
      <c r="E19" s="12" t="s">
        <v>123</v>
      </c>
      <c r="F19" s="13" t="s">
        <v>4</v>
      </c>
      <c r="G19" s="12" t="s">
        <v>5</v>
      </c>
      <c r="H19" s="12" t="s">
        <v>6</v>
      </c>
      <c r="I19" s="12" t="s">
        <v>7</v>
      </c>
      <c r="J19" s="27" t="s">
        <v>8</v>
      </c>
      <c r="K19" s="28" t="s">
        <v>9</v>
      </c>
      <c r="L19" s="29" t="s">
        <v>10</v>
      </c>
      <c r="M19" s="29" t="s">
        <v>11</v>
      </c>
      <c r="N19" s="28" t="s">
        <v>12</v>
      </c>
      <c r="O19" s="30" t="s">
        <v>13</v>
      </c>
    </row>
    <row r="20" spans="1:15" s="38" customFormat="1" ht="15" customHeight="1">
      <c r="A20" s="22">
        <v>55</v>
      </c>
      <c r="B20" s="15" t="s">
        <v>14</v>
      </c>
      <c r="C20" s="15" t="s">
        <v>15</v>
      </c>
      <c r="D20" s="15" t="s">
        <v>16</v>
      </c>
      <c r="E20" s="18" t="s">
        <v>17</v>
      </c>
      <c r="F20" s="19" t="s">
        <v>18</v>
      </c>
      <c r="G20" s="18" t="s">
        <v>19</v>
      </c>
      <c r="H20" s="18">
        <v>10</v>
      </c>
      <c r="I20" s="31" t="s">
        <v>20</v>
      </c>
      <c r="J20" s="32">
        <v>19320</v>
      </c>
      <c r="K20" s="33">
        <v>26605</v>
      </c>
      <c r="L20" s="43">
        <f t="shared" si="2"/>
        <v>-0.27382071039278333</v>
      </c>
      <c r="M20" s="35">
        <v>20453.209948691201</v>
      </c>
      <c r="N20" s="36">
        <v>27935.3</v>
      </c>
      <c r="O20" s="44">
        <f t="shared" si="3"/>
        <v>-0.26783639521711955</v>
      </c>
    </row>
    <row r="21" spans="1:15" s="38" customFormat="1" ht="15" customHeight="1">
      <c r="A21" s="14">
        <v>11</v>
      </c>
      <c r="B21" s="15" t="s">
        <v>21</v>
      </c>
      <c r="C21" s="15" t="s">
        <v>15</v>
      </c>
      <c r="D21" s="15" t="s">
        <v>22</v>
      </c>
      <c r="E21" s="18" t="s">
        <v>17</v>
      </c>
      <c r="F21" s="19" t="s">
        <v>18</v>
      </c>
      <c r="G21" s="18" t="s">
        <v>19</v>
      </c>
      <c r="H21" s="18">
        <v>10</v>
      </c>
      <c r="I21" s="31" t="s">
        <v>20</v>
      </c>
      <c r="J21" s="32">
        <v>19629.047999999999</v>
      </c>
      <c r="K21" s="33">
        <v>26605</v>
      </c>
      <c r="L21" s="34">
        <f t="shared" si="2"/>
        <v>-0.26220454801728998</v>
      </c>
      <c r="M21" s="35">
        <v>20896.584999729999</v>
      </c>
      <c r="N21" s="36">
        <v>27935.3</v>
      </c>
      <c r="O21" s="41">
        <f t="shared" si="3"/>
        <v>-0.25196489746915196</v>
      </c>
    </row>
    <row r="22" spans="1:15" s="38" customFormat="1" ht="15" customHeight="1">
      <c r="A22" s="14">
        <v>4</v>
      </c>
      <c r="B22" s="15" t="s">
        <v>27</v>
      </c>
      <c r="C22" s="15" t="s">
        <v>15</v>
      </c>
      <c r="D22" s="15" t="s">
        <v>28</v>
      </c>
      <c r="E22" s="15" t="s">
        <v>17</v>
      </c>
      <c r="F22" s="16" t="s">
        <v>18</v>
      </c>
      <c r="G22" s="18" t="s">
        <v>19</v>
      </c>
      <c r="H22" s="18">
        <v>10</v>
      </c>
      <c r="I22" s="31" t="s">
        <v>20</v>
      </c>
      <c r="J22" s="32">
        <v>21344.592000000001</v>
      </c>
      <c r="K22" s="33">
        <v>26605</v>
      </c>
      <c r="L22" s="45">
        <f t="shared" si="2"/>
        <v>-0.19772253335839129</v>
      </c>
      <c r="M22" s="35">
        <v>22523.894754900401</v>
      </c>
      <c r="N22" s="36">
        <v>27935.3</v>
      </c>
      <c r="O22" s="41">
        <f t="shared" si="3"/>
        <v>-0.1937120863244568</v>
      </c>
    </row>
    <row r="23" spans="1:15" s="2" customFormat="1" ht="15" customHeight="1">
      <c r="A23" s="3"/>
      <c r="J23" s="39"/>
      <c r="L23" s="39"/>
      <c r="M23" s="39"/>
      <c r="O23" s="39"/>
    </row>
    <row r="24" spans="1:15" ht="51.75" customHeight="1">
      <c r="A24" s="10" t="s">
        <v>0</v>
      </c>
      <c r="B24" s="17"/>
      <c r="C24" s="10" t="s">
        <v>2</v>
      </c>
      <c r="D24" s="12" t="s">
        <v>3</v>
      </c>
      <c r="E24" s="12" t="s">
        <v>123</v>
      </c>
      <c r="F24" s="13" t="s">
        <v>4</v>
      </c>
      <c r="G24" s="12" t="s">
        <v>5</v>
      </c>
      <c r="H24" s="12" t="s">
        <v>6</v>
      </c>
      <c r="I24" s="12" t="s">
        <v>7</v>
      </c>
      <c r="J24" s="27" t="s">
        <v>8</v>
      </c>
      <c r="K24" s="28" t="s">
        <v>9</v>
      </c>
      <c r="L24" s="29" t="s">
        <v>10</v>
      </c>
      <c r="M24" s="29" t="s">
        <v>11</v>
      </c>
      <c r="N24" s="28" t="s">
        <v>12</v>
      </c>
      <c r="O24" s="30" t="s">
        <v>13</v>
      </c>
    </row>
    <row r="25" spans="1:15" s="38" customFormat="1" ht="15" customHeight="1">
      <c r="A25" s="14">
        <v>212</v>
      </c>
      <c r="B25" s="15" t="s">
        <v>79</v>
      </c>
      <c r="C25" s="15" t="s">
        <v>80</v>
      </c>
      <c r="D25" s="15" t="s">
        <v>81</v>
      </c>
      <c r="E25" s="15" t="s">
        <v>82</v>
      </c>
      <c r="F25" s="16" t="s">
        <v>33</v>
      </c>
      <c r="G25" s="15" t="s">
        <v>77</v>
      </c>
      <c r="H25" s="15">
        <v>12</v>
      </c>
      <c r="I25" s="31" t="s">
        <v>83</v>
      </c>
      <c r="J25" s="32">
        <v>56237.52</v>
      </c>
      <c r="K25" s="33">
        <v>52690</v>
      </c>
      <c r="L25" s="34">
        <f>(J25/K25)-1</f>
        <v>6.7328145758208224E-2</v>
      </c>
      <c r="M25" s="35">
        <v>59908.063066666698</v>
      </c>
      <c r="N25" s="36">
        <v>56889</v>
      </c>
      <c r="O25" s="37">
        <f>(M25/N25)-1</f>
        <v>5.3069364317648304E-2</v>
      </c>
    </row>
    <row r="26" spans="1:15" s="2" customFormat="1" ht="15" customHeight="1" thickBot="1">
      <c r="A26" s="3"/>
      <c r="J26" s="39"/>
      <c r="L26" s="39"/>
      <c r="M26" s="39"/>
      <c r="O26" s="39"/>
    </row>
    <row r="27" spans="1:15" ht="51.75" customHeight="1" thickBot="1">
      <c r="A27" s="10" t="s">
        <v>0</v>
      </c>
      <c r="B27" s="17"/>
      <c r="C27" s="10" t="s">
        <v>2</v>
      </c>
      <c r="D27" s="12" t="s">
        <v>3</v>
      </c>
      <c r="E27" s="12" t="s">
        <v>123</v>
      </c>
      <c r="F27" s="13" t="s">
        <v>4</v>
      </c>
      <c r="G27" s="12" t="s">
        <v>5</v>
      </c>
      <c r="H27" s="12" t="s">
        <v>6</v>
      </c>
      <c r="I27" s="12" t="s">
        <v>7</v>
      </c>
      <c r="J27" s="27" t="s">
        <v>8</v>
      </c>
      <c r="K27" s="28" t="s">
        <v>9</v>
      </c>
      <c r="L27" s="29" t="s">
        <v>10</v>
      </c>
      <c r="M27" s="29" t="s">
        <v>11</v>
      </c>
      <c r="N27" s="28" t="s">
        <v>12</v>
      </c>
      <c r="O27" s="30" t="s">
        <v>13</v>
      </c>
    </row>
    <row r="28" spans="1:15" s="38" customFormat="1" ht="15" customHeight="1">
      <c r="A28" s="14">
        <v>796</v>
      </c>
      <c r="B28" s="15" t="s">
        <v>74</v>
      </c>
      <c r="C28" s="15" t="s">
        <v>58</v>
      </c>
      <c r="D28" s="15" t="s">
        <v>75</v>
      </c>
      <c r="E28" s="15" t="s">
        <v>60</v>
      </c>
      <c r="F28" s="16" t="s">
        <v>76</v>
      </c>
      <c r="G28" s="15" t="s">
        <v>77</v>
      </c>
      <c r="H28" s="15">
        <v>11</v>
      </c>
      <c r="I28" s="40" t="s">
        <v>78</v>
      </c>
      <c r="J28" s="32">
        <v>24365.22</v>
      </c>
      <c r="K28" s="33">
        <v>41859.416700000002</v>
      </c>
      <c r="L28" s="34">
        <f>(J28/K28)-1</f>
        <v>-0.41792738836707199</v>
      </c>
      <c r="M28" s="35">
        <v>25926.824639375001</v>
      </c>
      <c r="N28" s="33">
        <v>44187.5</v>
      </c>
      <c r="O28" s="37">
        <f>(M28/N28)-1</f>
        <v>-0.41325432216407354</v>
      </c>
    </row>
    <row r="29" spans="1:15" s="2" customFormat="1" ht="15" customHeight="1">
      <c r="A29" s="3"/>
      <c r="J29" s="39"/>
      <c r="L29" s="39"/>
      <c r="M29" s="39"/>
      <c r="O29" s="39"/>
    </row>
    <row r="30" spans="1:15" ht="51.75" customHeight="1">
      <c r="A30" s="10" t="s">
        <v>0</v>
      </c>
      <c r="B30" s="17"/>
      <c r="C30" s="10" t="s">
        <v>2</v>
      </c>
      <c r="D30" s="12" t="s">
        <v>3</v>
      </c>
      <c r="E30" s="12" t="s">
        <v>123</v>
      </c>
      <c r="F30" s="13" t="s">
        <v>4</v>
      </c>
      <c r="G30" s="12" t="s">
        <v>5</v>
      </c>
      <c r="H30" s="12" t="s">
        <v>6</v>
      </c>
      <c r="I30" s="12" t="s">
        <v>7</v>
      </c>
      <c r="J30" s="27" t="s">
        <v>8</v>
      </c>
      <c r="K30" s="28" t="s">
        <v>9</v>
      </c>
      <c r="L30" s="29" t="s">
        <v>10</v>
      </c>
      <c r="M30" s="29" t="s">
        <v>11</v>
      </c>
      <c r="N30" s="28" t="s">
        <v>12</v>
      </c>
      <c r="O30" s="30" t="s">
        <v>13</v>
      </c>
    </row>
    <row r="31" spans="1:15" s="38" customFormat="1" ht="15" customHeight="1">
      <c r="A31" s="14">
        <v>690</v>
      </c>
      <c r="B31" s="15" t="s">
        <v>63</v>
      </c>
      <c r="C31" s="15" t="s">
        <v>58</v>
      </c>
      <c r="D31" s="18" t="s">
        <v>64</v>
      </c>
      <c r="E31" s="15" t="s">
        <v>60</v>
      </c>
      <c r="F31" s="16" t="s">
        <v>65</v>
      </c>
      <c r="G31" s="15" t="s">
        <v>66</v>
      </c>
      <c r="H31" s="15">
        <v>10</v>
      </c>
      <c r="I31" s="31" t="s">
        <v>67</v>
      </c>
      <c r="J31" s="32">
        <v>24354.851999999999</v>
      </c>
      <c r="K31" s="33">
        <v>38367</v>
      </c>
      <c r="L31" s="45">
        <f t="shared" ref="L31:L39" si="4">(J31/K31)-1</f>
        <v>-0.36521354288841978</v>
      </c>
      <c r="M31" s="35">
        <v>25983.676696416602</v>
      </c>
      <c r="N31" s="36">
        <v>42675</v>
      </c>
      <c r="O31" s="41">
        <f t="shared" ref="O31:O39" si="5">(M31/N31)-1</f>
        <v>-0.39112649803358868</v>
      </c>
    </row>
    <row r="32" spans="1:15" s="38" customFormat="1" ht="15" customHeight="1">
      <c r="A32" s="14">
        <v>767</v>
      </c>
      <c r="B32" s="15" t="s">
        <v>71</v>
      </c>
      <c r="C32" s="15" t="s">
        <v>44</v>
      </c>
      <c r="D32" s="15" t="s">
        <v>72</v>
      </c>
      <c r="E32" s="15" t="s">
        <v>41</v>
      </c>
      <c r="F32" s="16" t="s">
        <v>46</v>
      </c>
      <c r="G32" s="15" t="s">
        <v>66</v>
      </c>
      <c r="H32" s="15">
        <v>10</v>
      </c>
      <c r="I32" s="40" t="s">
        <v>73</v>
      </c>
      <c r="J32" s="32">
        <v>23761.608</v>
      </c>
      <c r="K32" s="33">
        <v>34639</v>
      </c>
      <c r="L32" s="34">
        <f t="shared" si="4"/>
        <v>-0.31402153641848785</v>
      </c>
      <c r="M32" s="35">
        <v>25458.433723192298</v>
      </c>
      <c r="N32" s="36">
        <v>38449</v>
      </c>
      <c r="O32" s="37">
        <f t="shared" si="5"/>
        <v>-0.33786486714368913</v>
      </c>
    </row>
    <row r="33" spans="1:15" s="2" customFormat="1" ht="15" customHeight="1" thickBot="1">
      <c r="A33" s="3"/>
      <c r="J33" s="39"/>
      <c r="L33" s="39"/>
      <c r="M33" s="39"/>
      <c r="O33" s="39"/>
    </row>
    <row r="34" spans="1:15" ht="51.75" customHeight="1" thickBot="1">
      <c r="A34" s="10" t="s">
        <v>0</v>
      </c>
      <c r="B34" s="17"/>
      <c r="C34" s="10" t="s">
        <v>2</v>
      </c>
      <c r="D34" s="12" t="s">
        <v>3</v>
      </c>
      <c r="E34" s="12" t="s">
        <v>123</v>
      </c>
      <c r="F34" s="13" t="s">
        <v>4</v>
      </c>
      <c r="G34" s="12" t="s">
        <v>5</v>
      </c>
      <c r="H34" s="12" t="s">
        <v>6</v>
      </c>
      <c r="I34" s="12" t="s">
        <v>7</v>
      </c>
      <c r="J34" s="27" t="s">
        <v>8</v>
      </c>
      <c r="K34" s="28" t="s">
        <v>9</v>
      </c>
      <c r="L34" s="29" t="s">
        <v>10</v>
      </c>
      <c r="M34" s="29" t="s">
        <v>11</v>
      </c>
      <c r="N34" s="28" t="s">
        <v>12</v>
      </c>
      <c r="O34" s="30" t="s">
        <v>13</v>
      </c>
    </row>
    <row r="35" spans="1:15" s="38" customFormat="1" ht="15" customHeight="1">
      <c r="A35" s="14">
        <v>863</v>
      </c>
      <c r="B35" s="15" t="s">
        <v>68</v>
      </c>
      <c r="C35" s="15" t="s">
        <v>30</v>
      </c>
      <c r="D35" s="15" t="s">
        <v>69</v>
      </c>
      <c r="E35" s="15" t="s">
        <v>41</v>
      </c>
      <c r="F35" s="16" t="s">
        <v>65</v>
      </c>
      <c r="G35" s="15" t="s">
        <v>66</v>
      </c>
      <c r="H35" s="15">
        <v>9</v>
      </c>
      <c r="I35" s="40" t="s">
        <v>70</v>
      </c>
      <c r="J35" s="32">
        <v>20296.968000000001</v>
      </c>
      <c r="K35" s="33">
        <v>29810.142899999999</v>
      </c>
      <c r="L35" s="34">
        <f t="shared" si="4"/>
        <v>-0.31912543767108204</v>
      </c>
      <c r="M35" s="35">
        <v>21437.457934263399</v>
      </c>
      <c r="N35" s="36">
        <v>34580</v>
      </c>
      <c r="O35" s="37">
        <f t="shared" si="5"/>
        <v>-0.38006194522083869</v>
      </c>
    </row>
    <row r="36" spans="1:15" s="2" customFormat="1" ht="15" customHeight="1">
      <c r="A36" s="3"/>
      <c r="J36" s="39"/>
      <c r="L36" s="39"/>
      <c r="M36" s="39"/>
      <c r="O36" s="39"/>
    </row>
    <row r="37" spans="1:15" ht="51.75" customHeight="1">
      <c r="A37" s="10" t="s">
        <v>0</v>
      </c>
      <c r="B37" s="17" t="s">
        <v>1</v>
      </c>
      <c r="C37" s="10" t="s">
        <v>2</v>
      </c>
      <c r="D37" s="12" t="s">
        <v>3</v>
      </c>
      <c r="E37" s="12" t="s">
        <v>123</v>
      </c>
      <c r="F37" s="13" t="s">
        <v>4</v>
      </c>
      <c r="G37" s="12" t="s">
        <v>5</v>
      </c>
      <c r="H37" s="12" t="s">
        <v>6</v>
      </c>
      <c r="I37" s="12" t="s">
        <v>7</v>
      </c>
      <c r="J37" s="27" t="s">
        <v>8</v>
      </c>
      <c r="K37" s="28" t="s">
        <v>9</v>
      </c>
      <c r="L37" s="29" t="s">
        <v>10</v>
      </c>
      <c r="M37" s="29" t="s">
        <v>11</v>
      </c>
      <c r="N37" s="28" t="s">
        <v>12</v>
      </c>
      <c r="O37" s="30" t="s">
        <v>13</v>
      </c>
    </row>
    <row r="38" spans="1:15" s="38" customFormat="1" ht="15" customHeight="1">
      <c r="A38" s="14">
        <v>415</v>
      </c>
      <c r="B38" s="15" t="s">
        <v>105</v>
      </c>
      <c r="C38" s="15" t="s">
        <v>39</v>
      </c>
      <c r="D38" s="15" t="s">
        <v>95</v>
      </c>
      <c r="E38" s="18" t="s">
        <v>41</v>
      </c>
      <c r="F38" s="19" t="s">
        <v>96</v>
      </c>
      <c r="G38" s="18" t="s">
        <v>106</v>
      </c>
      <c r="H38" s="18">
        <v>7</v>
      </c>
      <c r="I38" s="31" t="s">
        <v>107</v>
      </c>
      <c r="J38" s="32">
        <v>27046.547999999999</v>
      </c>
      <c r="K38" s="33">
        <v>18350.383300000001</v>
      </c>
      <c r="L38" s="34">
        <f t="shared" si="4"/>
        <v>0.47389553437829268</v>
      </c>
      <c r="M38" s="35">
        <v>28667.620264384601</v>
      </c>
      <c r="N38" s="36">
        <v>20931.906500000001</v>
      </c>
      <c r="O38" s="41">
        <f t="shared" si="5"/>
        <v>0.36956565635264038</v>
      </c>
    </row>
    <row r="39" spans="1:15" s="38" customFormat="1" ht="15" customHeight="1">
      <c r="A39" s="14">
        <v>122</v>
      </c>
      <c r="B39" s="15" t="s">
        <v>108</v>
      </c>
      <c r="C39" s="15" t="s">
        <v>30</v>
      </c>
      <c r="D39" s="15" t="s">
        <v>90</v>
      </c>
      <c r="E39" s="15" t="s">
        <v>41</v>
      </c>
      <c r="F39" s="16" t="s">
        <v>91</v>
      </c>
      <c r="G39" s="15" t="s">
        <v>106</v>
      </c>
      <c r="H39" s="15">
        <v>7</v>
      </c>
      <c r="I39" s="31" t="s">
        <v>109</v>
      </c>
      <c r="J39" s="32">
        <v>25381.716</v>
      </c>
      <c r="K39" s="33">
        <v>16952.478599999999</v>
      </c>
      <c r="L39" s="45">
        <f t="shared" si="4"/>
        <v>0.49722743198153951</v>
      </c>
      <c r="M39" s="35">
        <v>26980.0272135165</v>
      </c>
      <c r="N39" s="36">
        <v>18393.5</v>
      </c>
      <c r="O39" s="41">
        <f t="shared" si="5"/>
        <v>0.4668239983427025</v>
      </c>
    </row>
    <row r="40" spans="1:15" s="2" customFormat="1" ht="15" customHeight="1">
      <c r="A40" s="3"/>
      <c r="J40" s="39"/>
      <c r="L40" s="39"/>
      <c r="M40" s="39"/>
      <c r="O40" s="39"/>
    </row>
    <row r="41" spans="1:15" ht="51.75" customHeight="1">
      <c r="A41" s="10" t="s">
        <v>0</v>
      </c>
      <c r="B41" s="17" t="s">
        <v>1</v>
      </c>
      <c r="C41" s="10" t="s">
        <v>2</v>
      </c>
      <c r="D41" s="12" t="s">
        <v>3</v>
      </c>
      <c r="E41" s="12" t="s">
        <v>123</v>
      </c>
      <c r="F41" s="13" t="s">
        <v>4</v>
      </c>
      <c r="G41" s="12" t="s">
        <v>5</v>
      </c>
      <c r="H41" s="12" t="s">
        <v>6</v>
      </c>
      <c r="I41" s="12" t="s">
        <v>7</v>
      </c>
      <c r="J41" s="27" t="s">
        <v>8</v>
      </c>
      <c r="K41" s="28" t="s">
        <v>9</v>
      </c>
      <c r="L41" s="29" t="s">
        <v>10</v>
      </c>
      <c r="M41" s="29" t="s">
        <v>11</v>
      </c>
      <c r="N41" s="28" t="s">
        <v>12</v>
      </c>
      <c r="O41" s="30" t="s">
        <v>13</v>
      </c>
    </row>
    <row r="42" spans="1:15" s="38" customFormat="1" ht="15" customHeight="1">
      <c r="A42" s="14">
        <v>50</v>
      </c>
      <c r="B42" s="15" t="s">
        <v>89</v>
      </c>
      <c r="C42" s="15" t="s">
        <v>30</v>
      </c>
      <c r="D42" s="15" t="s">
        <v>90</v>
      </c>
      <c r="E42" s="18" t="s">
        <v>41</v>
      </c>
      <c r="F42" s="19" t="s">
        <v>91</v>
      </c>
      <c r="G42" s="18" t="s">
        <v>92</v>
      </c>
      <c r="H42" s="18">
        <v>6</v>
      </c>
      <c r="I42" s="40" t="s">
        <v>93</v>
      </c>
      <c r="J42" s="32">
        <v>17103.12</v>
      </c>
      <c r="K42" s="33">
        <v>14406.6667</v>
      </c>
      <c r="L42" s="34">
        <f t="shared" ref="L42:L47" si="6">(J42/K42)-1</f>
        <v>0.18716704954380603</v>
      </c>
      <c r="M42" s="35">
        <v>18023.410909999999</v>
      </c>
      <c r="N42" s="36">
        <v>15971.6</v>
      </c>
      <c r="O42" s="37">
        <f t="shared" ref="O42:O47" si="7">(M42/N42)-1</f>
        <v>0.12846620939667908</v>
      </c>
    </row>
    <row r="43" spans="1:15" s="38" customFormat="1" ht="15" customHeight="1">
      <c r="A43" s="14">
        <v>839</v>
      </c>
      <c r="B43" s="15" t="s">
        <v>94</v>
      </c>
      <c r="C43" s="15" t="s">
        <v>39</v>
      </c>
      <c r="D43" s="15" t="s">
        <v>95</v>
      </c>
      <c r="E43" s="18" t="s">
        <v>41</v>
      </c>
      <c r="F43" s="19" t="s">
        <v>96</v>
      </c>
      <c r="G43" s="18" t="s">
        <v>92</v>
      </c>
      <c r="H43" s="18">
        <v>6</v>
      </c>
      <c r="I43" s="31" t="s">
        <v>97</v>
      </c>
      <c r="J43" s="32">
        <v>22333.056</v>
      </c>
      <c r="K43" s="33">
        <v>17606</v>
      </c>
      <c r="L43" s="34">
        <f t="shared" si="6"/>
        <v>0.26849119618311934</v>
      </c>
      <c r="M43" s="35">
        <v>23833.166646999998</v>
      </c>
      <c r="N43" s="36">
        <v>18877.2778</v>
      </c>
      <c r="O43" s="41">
        <f t="shared" si="7"/>
        <v>0.26253196565237813</v>
      </c>
    </row>
    <row r="44" spans="1:15" s="38" customFormat="1" ht="15" customHeight="1">
      <c r="A44" s="14">
        <v>284</v>
      </c>
      <c r="B44" s="15" t="s">
        <v>98</v>
      </c>
      <c r="C44" s="15" t="s">
        <v>15</v>
      </c>
      <c r="D44" s="15" t="s">
        <v>99</v>
      </c>
      <c r="E44" s="18" t="s">
        <v>41</v>
      </c>
      <c r="F44" s="19"/>
      <c r="G44" s="18" t="s">
        <v>92</v>
      </c>
      <c r="H44" s="18">
        <v>6</v>
      </c>
      <c r="I44" s="31" t="s">
        <v>97</v>
      </c>
      <c r="J44" s="32">
        <v>25730.052</v>
      </c>
      <c r="K44" s="33">
        <v>17606</v>
      </c>
      <c r="L44" s="45">
        <f t="shared" si="6"/>
        <v>0.46143655571964093</v>
      </c>
      <c r="M44" s="35">
        <v>27181.857250000001</v>
      </c>
      <c r="N44" s="36">
        <v>18877</v>
      </c>
      <c r="O44" s="41">
        <f t="shared" si="7"/>
        <v>0.43994582031043072</v>
      </c>
    </row>
    <row r="45" spans="1:15" s="38" customFormat="1" ht="15" customHeight="1">
      <c r="A45" s="14">
        <v>14</v>
      </c>
      <c r="B45" s="15" t="s">
        <v>100</v>
      </c>
      <c r="C45" s="15" t="s">
        <v>30</v>
      </c>
      <c r="D45" s="15" t="s">
        <v>90</v>
      </c>
      <c r="E45" s="15" t="s">
        <v>41</v>
      </c>
      <c r="F45" s="16" t="s">
        <v>91</v>
      </c>
      <c r="G45" s="15" t="s">
        <v>92</v>
      </c>
      <c r="H45" s="15">
        <v>6</v>
      </c>
      <c r="I45" s="40" t="s">
        <v>93</v>
      </c>
      <c r="J45" s="32">
        <v>23347.919999999998</v>
      </c>
      <c r="K45" s="33">
        <v>14406.6667</v>
      </c>
      <c r="L45" s="34">
        <f t="shared" si="6"/>
        <v>0.62063303650940971</v>
      </c>
      <c r="M45" s="35">
        <v>24838.012264639401</v>
      </c>
      <c r="N45" s="36">
        <v>15971.6</v>
      </c>
      <c r="O45" s="37">
        <f t="shared" si="7"/>
        <v>0.55513613317635047</v>
      </c>
    </row>
    <row r="46" spans="1:15" s="38" customFormat="1" ht="15" customHeight="1">
      <c r="A46" s="14">
        <v>788</v>
      </c>
      <c r="B46" s="15" t="s">
        <v>101</v>
      </c>
      <c r="C46" s="15" t="s">
        <v>44</v>
      </c>
      <c r="D46" s="15" t="s">
        <v>102</v>
      </c>
      <c r="E46" s="15" t="s">
        <v>41</v>
      </c>
      <c r="F46" s="16" t="s">
        <v>46</v>
      </c>
      <c r="G46" s="15" t="s">
        <v>92</v>
      </c>
      <c r="H46" s="15">
        <v>6</v>
      </c>
      <c r="I46" s="46" t="s">
        <v>103</v>
      </c>
      <c r="J46" s="32">
        <v>21621.047999999999</v>
      </c>
      <c r="K46" s="33">
        <v>13823.066699999999</v>
      </c>
      <c r="L46" s="45">
        <f>(J46/K46)-1</f>
        <v>0.56412816846206781</v>
      </c>
      <c r="M46" s="35">
        <v>23062.508669788462</v>
      </c>
      <c r="N46" s="36">
        <v>14652</v>
      </c>
      <c r="O46" s="37">
        <f>(M46/N46)-1</f>
        <v>0.57401779073085324</v>
      </c>
    </row>
    <row r="47" spans="1:15" s="38" customFormat="1" ht="15" customHeight="1">
      <c r="A47" s="14">
        <v>232</v>
      </c>
      <c r="B47" s="15" t="s">
        <v>104</v>
      </c>
      <c r="C47" s="15" t="s">
        <v>30</v>
      </c>
      <c r="D47" s="15" t="s">
        <v>90</v>
      </c>
      <c r="E47" s="15" t="s">
        <v>41</v>
      </c>
      <c r="F47" s="16" t="s">
        <v>91</v>
      </c>
      <c r="G47" s="15" t="s">
        <v>92</v>
      </c>
      <c r="H47" s="15">
        <v>6</v>
      </c>
      <c r="I47" s="40" t="s">
        <v>93</v>
      </c>
      <c r="J47" s="32">
        <v>23646.732</v>
      </c>
      <c r="K47" s="33">
        <v>14406.6667</v>
      </c>
      <c r="L47" s="34">
        <f t="shared" si="6"/>
        <v>0.64137426737303493</v>
      </c>
      <c r="M47" s="35">
        <v>25247.391271428602</v>
      </c>
      <c r="N47" s="36">
        <v>15971.6</v>
      </c>
      <c r="O47" s="41">
        <f t="shared" si="7"/>
        <v>0.58076781734006611</v>
      </c>
    </row>
    <row r="48" spans="1:15" s="2" customFormat="1" ht="15" customHeight="1">
      <c r="A48" s="3"/>
      <c r="J48" s="39"/>
      <c r="L48" s="39"/>
      <c r="M48" s="39"/>
      <c r="O48" s="39"/>
    </row>
    <row r="49" spans="1:15" ht="51.75" customHeight="1">
      <c r="A49" s="10" t="s">
        <v>0</v>
      </c>
      <c r="B49" s="17" t="s">
        <v>1</v>
      </c>
      <c r="C49" s="10" t="s">
        <v>2</v>
      </c>
      <c r="D49" s="12" t="s">
        <v>3</v>
      </c>
      <c r="E49" s="12" t="s">
        <v>123</v>
      </c>
      <c r="F49" s="13" t="s">
        <v>4</v>
      </c>
      <c r="G49" s="12" t="s">
        <v>5</v>
      </c>
      <c r="H49" s="12" t="s">
        <v>6</v>
      </c>
      <c r="I49" s="12" t="s">
        <v>7</v>
      </c>
      <c r="J49" s="27" t="s">
        <v>8</v>
      </c>
      <c r="K49" s="28" t="s">
        <v>9</v>
      </c>
      <c r="L49" s="29" t="s">
        <v>10</v>
      </c>
      <c r="M49" s="29" t="s">
        <v>11</v>
      </c>
      <c r="N49" s="28" t="s">
        <v>12</v>
      </c>
      <c r="O49" s="30" t="s">
        <v>13</v>
      </c>
    </row>
    <row r="50" spans="1:15" s="38" customFormat="1" ht="15" customHeight="1">
      <c r="A50" s="14">
        <v>830</v>
      </c>
      <c r="B50" s="15" t="s">
        <v>84</v>
      </c>
      <c r="C50" s="23" t="s">
        <v>15</v>
      </c>
      <c r="D50" s="23" t="s">
        <v>85</v>
      </c>
      <c r="E50" s="24" t="s">
        <v>86</v>
      </c>
      <c r="F50" s="25"/>
      <c r="G50" s="24" t="s">
        <v>87</v>
      </c>
      <c r="H50" s="24">
        <v>5</v>
      </c>
      <c r="I50" s="47" t="s">
        <v>88</v>
      </c>
      <c r="J50" s="32">
        <v>23085.828000000001</v>
      </c>
      <c r="K50" s="48">
        <v>14216.6</v>
      </c>
      <c r="L50" s="49">
        <f>(J50/K50)-1</f>
        <v>0.62386421507252088</v>
      </c>
      <c r="M50" s="35">
        <v>24542.559837500001</v>
      </c>
      <c r="N50" s="50">
        <v>15277.5833</v>
      </c>
      <c r="O50" s="51">
        <f>(M50/N50)-1</f>
        <v>0.60644254759193483</v>
      </c>
    </row>
    <row r="51" spans="1:15" s="2" customFormat="1" ht="15" customHeight="1">
      <c r="A51" s="3"/>
      <c r="J51" s="39"/>
      <c r="L51" s="39"/>
      <c r="M51" s="39"/>
      <c r="O51" s="39"/>
    </row>
    <row r="52" spans="1:15" ht="51.75" customHeight="1">
      <c r="A52" s="10" t="s">
        <v>0</v>
      </c>
      <c r="B52" s="17" t="s">
        <v>1</v>
      </c>
      <c r="C52" s="10" t="s">
        <v>2</v>
      </c>
      <c r="D52" s="12" t="s">
        <v>3</v>
      </c>
      <c r="E52" s="12" t="s">
        <v>123</v>
      </c>
      <c r="F52" s="13" t="s">
        <v>4</v>
      </c>
      <c r="G52" s="12" t="s">
        <v>5</v>
      </c>
      <c r="H52" s="12" t="s">
        <v>6</v>
      </c>
      <c r="I52" s="12" t="s">
        <v>7</v>
      </c>
      <c r="J52" s="27" t="s">
        <v>8</v>
      </c>
      <c r="K52" s="28" t="s">
        <v>9</v>
      </c>
      <c r="L52" s="29" t="s">
        <v>10</v>
      </c>
      <c r="M52" s="29" t="s">
        <v>11</v>
      </c>
      <c r="N52" s="28" t="s">
        <v>12</v>
      </c>
      <c r="O52" s="30" t="s">
        <v>13</v>
      </c>
    </row>
    <row r="53" spans="1:15" s="38" customFormat="1" ht="15" customHeight="1">
      <c r="A53" s="14">
        <v>12</v>
      </c>
      <c r="B53" s="15" t="s">
        <v>110</v>
      </c>
      <c r="C53" s="23" t="s">
        <v>111</v>
      </c>
      <c r="D53" s="23" t="s">
        <v>112</v>
      </c>
      <c r="E53" s="24" t="s">
        <v>52</v>
      </c>
      <c r="F53" s="25" t="s">
        <v>33</v>
      </c>
      <c r="G53" s="24" t="s">
        <v>113</v>
      </c>
      <c r="H53" s="24">
        <v>7</v>
      </c>
      <c r="I53" s="47" t="s">
        <v>114</v>
      </c>
      <c r="J53" s="32">
        <v>33946.788</v>
      </c>
      <c r="K53" s="48">
        <v>17780</v>
      </c>
      <c r="L53" s="49">
        <f>(J53/K53)-1</f>
        <v>0.90926816647919018</v>
      </c>
      <c r="M53" s="35">
        <v>36117.306771428601</v>
      </c>
      <c r="N53" s="50">
        <v>20091</v>
      </c>
      <c r="O53" s="51">
        <f>(M53/N53)-1</f>
        <v>0.79768586787260976</v>
      </c>
    </row>
    <row r="54" spans="1:15" s="3" customFormat="1" ht="15" customHeight="1">
      <c r="J54" s="52"/>
      <c r="L54" s="52"/>
      <c r="M54" s="52"/>
      <c r="O54" s="52"/>
    </row>
    <row r="55" spans="1:15" s="3" customFormat="1" ht="15" customHeight="1">
      <c r="F55" s="26"/>
      <c r="J55" s="53">
        <f t="shared" ref="J55:O55" si="8">AVERAGE(J6:J53)</f>
        <v>33574.876615384608</v>
      </c>
      <c r="K55" s="54">
        <f t="shared" si="8"/>
        <v>34377.253396153836</v>
      </c>
      <c r="L55" s="55">
        <f t="shared" si="8"/>
        <v>0.13792492391144712</v>
      </c>
      <c r="M55" s="53">
        <f t="shared" si="8"/>
        <v>35649.43156356398</v>
      </c>
      <c r="N55" s="54">
        <f t="shared" si="8"/>
        <v>39850.200545961547</v>
      </c>
      <c r="O55" s="55">
        <f t="shared" si="8"/>
        <v>7.4202891870257359E-2</v>
      </c>
    </row>
    <row r="56" spans="1:15" ht="15" customHeight="1">
      <c r="B56" s="3"/>
      <c r="C56" s="3"/>
      <c r="D56" s="3"/>
      <c r="E56" s="3"/>
      <c r="F56" s="3"/>
      <c r="G56" s="3"/>
      <c r="H56" s="3"/>
      <c r="J56" s="52"/>
      <c r="K56" s="3"/>
      <c r="L56" s="52"/>
      <c r="M56" s="52"/>
      <c r="N56" s="3"/>
      <c r="O56" s="52"/>
    </row>
    <row r="57" spans="1:15" s="3" customFormat="1">
      <c r="B57" s="4"/>
      <c r="C57" s="4"/>
      <c r="D57" s="4"/>
      <c r="E57" s="4"/>
      <c r="F57" s="4"/>
      <c r="G57" s="4"/>
      <c r="H57" s="4"/>
      <c r="I57" s="4"/>
      <c r="J57" s="38"/>
      <c r="K57" s="4"/>
      <c r="L57" s="38"/>
      <c r="M57" s="38"/>
      <c r="N57" s="4"/>
      <c r="O57" s="38"/>
    </row>
  </sheetData>
  <mergeCells count="1">
    <mergeCell ref="A2:O3"/>
  </mergeCells>
  <pageMargins left="0.7" right="0.7" top="0.75" bottom="0.75" header="0.3" footer="0.3"/>
  <pageSetup paperSize="9" fitToWidth="0" fitToHeight="0" orientation="portrait"/>
  <headerFooter scaleWithDoc="0" alignWithMargins="0">
    <oddHeader>&amp;R&amp;G</oddHeader>
    <oddFooter>&amp;L&amp;D   &amp;T&amp;R&amp;F&amp;A     &amp;P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UZ73"/>
  <sheetViews>
    <sheetView zoomScale="90" zoomScaleNormal="90" workbookViewId="0">
      <selection activeCell="L97" sqref="L97"/>
    </sheetView>
  </sheetViews>
  <sheetFormatPr baseColWidth="10" defaultColWidth="9.1796875" defaultRowHeight="12.5"/>
  <cols>
    <col min="1" max="1" width="20" style="2" customWidth="1"/>
    <col min="2" max="2" width="30" style="2" customWidth="1"/>
    <col min="3" max="4" width="12.7265625" style="8" customWidth="1"/>
    <col min="5" max="246" width="9.1796875" style="4"/>
    <col min="247" max="247" width="10.7265625" style="4" customWidth="1"/>
    <col min="248" max="248" width="9.1796875" style="4" hidden="1" customWidth="1"/>
    <col min="249" max="249" width="24.453125" style="4" customWidth="1"/>
    <col min="250" max="250" width="12.7265625" style="4" customWidth="1"/>
    <col min="251" max="253" width="10.7265625" style="4" customWidth="1"/>
    <col min="254" max="254" width="14.453125" style="4" customWidth="1"/>
    <col min="255" max="260" width="12.7265625" style="4" customWidth="1"/>
    <col min="261" max="502" width="9.1796875" style="4"/>
    <col min="503" max="503" width="10.7265625" style="4" customWidth="1"/>
    <col min="504" max="504" width="9.1796875" style="4" hidden="1" customWidth="1"/>
    <col min="505" max="505" width="24.453125" style="4" customWidth="1"/>
    <col min="506" max="506" width="12.7265625" style="4" customWidth="1"/>
    <col min="507" max="509" width="10.7265625" style="4" customWidth="1"/>
    <col min="510" max="510" width="14.453125" style="4" customWidth="1"/>
    <col min="511" max="516" width="12.7265625" style="4" customWidth="1"/>
    <col min="517" max="758" width="9.1796875" style="4"/>
    <col min="759" max="759" width="10.7265625" style="4" customWidth="1"/>
    <col min="760" max="760" width="9.1796875" style="4" hidden="1" customWidth="1"/>
    <col min="761" max="761" width="24.453125" style="4" customWidth="1"/>
    <col min="762" max="762" width="12.7265625" style="4" customWidth="1"/>
    <col min="763" max="765" width="10.7265625" style="4" customWidth="1"/>
    <col min="766" max="766" width="14.453125" style="4" customWidth="1"/>
    <col min="767" max="772" width="12.7265625" style="4" customWidth="1"/>
    <col min="773" max="1014" width="9.1796875" style="4"/>
    <col min="1015" max="1015" width="10.7265625" style="4" customWidth="1"/>
    <col min="1016" max="1016" width="9.1796875" style="4" hidden="1" customWidth="1"/>
    <col min="1017" max="1017" width="24.453125" style="4" customWidth="1"/>
    <col min="1018" max="1018" width="12.7265625" style="4" customWidth="1"/>
    <col min="1019" max="1021" width="10.7265625" style="4" customWidth="1"/>
    <col min="1022" max="1022" width="14.453125" style="4" customWidth="1"/>
    <col min="1023" max="1028" width="12.7265625" style="4" customWidth="1"/>
    <col min="1029" max="1270" width="9.1796875" style="4"/>
    <col min="1271" max="1271" width="10.7265625" style="4" customWidth="1"/>
    <col min="1272" max="1272" width="9.1796875" style="4" hidden="1" customWidth="1"/>
    <col min="1273" max="1273" width="24.453125" style="4" customWidth="1"/>
    <col min="1274" max="1274" width="12.7265625" style="4" customWidth="1"/>
    <col min="1275" max="1277" width="10.7265625" style="4" customWidth="1"/>
    <col min="1278" max="1278" width="14.453125" style="4" customWidth="1"/>
    <col min="1279" max="1284" width="12.7265625" style="4" customWidth="1"/>
    <col min="1285" max="1526" width="9.1796875" style="4"/>
    <col min="1527" max="1527" width="10.7265625" style="4" customWidth="1"/>
    <col min="1528" max="1528" width="9.1796875" style="4" hidden="1" customWidth="1"/>
    <col min="1529" max="1529" width="24.453125" style="4" customWidth="1"/>
    <col min="1530" max="1530" width="12.7265625" style="4" customWidth="1"/>
    <col min="1531" max="1533" width="10.7265625" style="4" customWidth="1"/>
    <col min="1534" max="1534" width="14.453125" style="4" customWidth="1"/>
    <col min="1535" max="1540" width="12.7265625" style="4" customWidth="1"/>
    <col min="1541" max="1782" width="9.1796875" style="4"/>
    <col min="1783" max="1783" width="10.7265625" style="4" customWidth="1"/>
    <col min="1784" max="1784" width="9.1796875" style="4" hidden="1" customWidth="1"/>
    <col min="1785" max="1785" width="24.453125" style="4" customWidth="1"/>
    <col min="1786" max="1786" width="12.7265625" style="4" customWidth="1"/>
    <col min="1787" max="1789" width="10.7265625" style="4" customWidth="1"/>
    <col min="1790" max="1790" width="14.453125" style="4" customWidth="1"/>
    <col min="1791" max="1796" width="12.7265625" style="4" customWidth="1"/>
    <col min="1797" max="2038" width="9.1796875" style="4"/>
    <col min="2039" max="2039" width="10.7265625" style="4" customWidth="1"/>
    <col min="2040" max="2040" width="9.1796875" style="4" hidden="1" customWidth="1"/>
    <col min="2041" max="2041" width="24.453125" style="4" customWidth="1"/>
    <col min="2042" max="2042" width="12.7265625" style="4" customWidth="1"/>
    <col min="2043" max="2045" width="10.7265625" style="4" customWidth="1"/>
    <col min="2046" max="2046" width="14.453125" style="4" customWidth="1"/>
    <col min="2047" max="2052" width="12.7265625" style="4" customWidth="1"/>
    <col min="2053" max="2294" width="9.1796875" style="4"/>
    <col min="2295" max="2295" width="10.7265625" style="4" customWidth="1"/>
    <col min="2296" max="2296" width="9.1796875" style="4" hidden="1" customWidth="1"/>
    <col min="2297" max="2297" width="24.453125" style="4" customWidth="1"/>
    <col min="2298" max="2298" width="12.7265625" style="4" customWidth="1"/>
    <col min="2299" max="2301" width="10.7265625" style="4" customWidth="1"/>
    <col min="2302" max="2302" width="14.453125" style="4" customWidth="1"/>
    <col min="2303" max="2308" width="12.7265625" style="4" customWidth="1"/>
    <col min="2309" max="2550" width="9.1796875" style="4"/>
    <col min="2551" max="2551" width="10.7265625" style="4" customWidth="1"/>
    <col min="2552" max="2552" width="9.1796875" style="4" hidden="1" customWidth="1"/>
    <col min="2553" max="2553" width="24.453125" style="4" customWidth="1"/>
    <col min="2554" max="2554" width="12.7265625" style="4" customWidth="1"/>
    <col min="2555" max="2557" width="10.7265625" style="4" customWidth="1"/>
    <col min="2558" max="2558" width="14.453125" style="4" customWidth="1"/>
    <col min="2559" max="2564" width="12.7265625" style="4" customWidth="1"/>
    <col min="2565" max="2806" width="9.1796875" style="4"/>
    <col min="2807" max="2807" width="10.7265625" style="4" customWidth="1"/>
    <col min="2808" max="2808" width="9.1796875" style="4" hidden="1" customWidth="1"/>
    <col min="2809" max="2809" width="24.453125" style="4" customWidth="1"/>
    <col min="2810" max="2810" width="12.7265625" style="4" customWidth="1"/>
    <col min="2811" max="2813" width="10.7265625" style="4" customWidth="1"/>
    <col min="2814" max="2814" width="14.453125" style="4" customWidth="1"/>
    <col min="2815" max="2820" width="12.7265625" style="4" customWidth="1"/>
    <col min="2821" max="3062" width="9.1796875" style="4"/>
    <col min="3063" max="3063" width="10.7265625" style="4" customWidth="1"/>
    <col min="3064" max="3064" width="9.1796875" style="4" hidden="1" customWidth="1"/>
    <col min="3065" max="3065" width="24.453125" style="4" customWidth="1"/>
    <col min="3066" max="3066" width="12.7265625" style="4" customWidth="1"/>
    <col min="3067" max="3069" width="10.7265625" style="4" customWidth="1"/>
    <col min="3070" max="3070" width="14.453125" style="4" customWidth="1"/>
    <col min="3071" max="3076" width="12.7265625" style="4" customWidth="1"/>
    <col min="3077" max="3318" width="9.1796875" style="4"/>
    <col min="3319" max="3319" width="10.7265625" style="4" customWidth="1"/>
    <col min="3320" max="3320" width="9.1796875" style="4" hidden="1" customWidth="1"/>
    <col min="3321" max="3321" width="24.453125" style="4" customWidth="1"/>
    <col min="3322" max="3322" width="12.7265625" style="4" customWidth="1"/>
    <col min="3323" max="3325" width="10.7265625" style="4" customWidth="1"/>
    <col min="3326" max="3326" width="14.453125" style="4" customWidth="1"/>
    <col min="3327" max="3332" width="12.7265625" style="4" customWidth="1"/>
    <col min="3333" max="3574" width="9.1796875" style="4"/>
    <col min="3575" max="3575" width="10.7265625" style="4" customWidth="1"/>
    <col min="3576" max="3576" width="9.1796875" style="4" hidden="1" customWidth="1"/>
    <col min="3577" max="3577" width="24.453125" style="4" customWidth="1"/>
    <col min="3578" max="3578" width="12.7265625" style="4" customWidth="1"/>
    <col min="3579" max="3581" width="10.7265625" style="4" customWidth="1"/>
    <col min="3582" max="3582" width="14.453125" style="4" customWidth="1"/>
    <col min="3583" max="3588" width="12.7265625" style="4" customWidth="1"/>
    <col min="3589" max="3830" width="9.1796875" style="4"/>
    <col min="3831" max="3831" width="10.7265625" style="4" customWidth="1"/>
    <col min="3832" max="3832" width="9.1796875" style="4" hidden="1" customWidth="1"/>
    <col min="3833" max="3833" width="24.453125" style="4" customWidth="1"/>
    <col min="3834" max="3834" width="12.7265625" style="4" customWidth="1"/>
    <col min="3835" max="3837" width="10.7265625" style="4" customWidth="1"/>
    <col min="3838" max="3838" width="14.453125" style="4" customWidth="1"/>
    <col min="3839" max="3844" width="12.7265625" style="4" customWidth="1"/>
    <col min="3845" max="4086" width="9.1796875" style="4"/>
    <col min="4087" max="4087" width="10.7265625" style="4" customWidth="1"/>
    <col min="4088" max="4088" width="9.1796875" style="4" hidden="1" customWidth="1"/>
    <col min="4089" max="4089" width="24.453125" style="4" customWidth="1"/>
    <col min="4090" max="4090" width="12.7265625" style="4" customWidth="1"/>
    <col min="4091" max="4093" width="10.7265625" style="4" customWidth="1"/>
    <col min="4094" max="4094" width="14.453125" style="4" customWidth="1"/>
    <col min="4095" max="4100" width="12.7265625" style="4" customWidth="1"/>
    <col min="4101" max="4342" width="9.1796875" style="4"/>
    <col min="4343" max="4343" width="10.7265625" style="4" customWidth="1"/>
    <col min="4344" max="4344" width="9.1796875" style="4" hidden="1" customWidth="1"/>
    <col min="4345" max="4345" width="24.453125" style="4" customWidth="1"/>
    <col min="4346" max="4346" width="12.7265625" style="4" customWidth="1"/>
    <col min="4347" max="4349" width="10.7265625" style="4" customWidth="1"/>
    <col min="4350" max="4350" width="14.453125" style="4" customWidth="1"/>
    <col min="4351" max="4356" width="12.7265625" style="4" customWidth="1"/>
    <col min="4357" max="4598" width="9.1796875" style="4"/>
    <col min="4599" max="4599" width="10.7265625" style="4" customWidth="1"/>
    <col min="4600" max="4600" width="9.1796875" style="4" hidden="1" customWidth="1"/>
    <col min="4601" max="4601" width="24.453125" style="4" customWidth="1"/>
    <col min="4602" max="4602" width="12.7265625" style="4" customWidth="1"/>
    <col min="4603" max="4605" width="10.7265625" style="4" customWidth="1"/>
    <col min="4606" max="4606" width="14.453125" style="4" customWidth="1"/>
    <col min="4607" max="4612" width="12.7265625" style="4" customWidth="1"/>
    <col min="4613" max="4854" width="9.1796875" style="4"/>
    <col min="4855" max="4855" width="10.7265625" style="4" customWidth="1"/>
    <col min="4856" max="4856" width="9.1796875" style="4" hidden="1" customWidth="1"/>
    <col min="4857" max="4857" width="24.453125" style="4" customWidth="1"/>
    <col min="4858" max="4858" width="12.7265625" style="4" customWidth="1"/>
    <col min="4859" max="4861" width="10.7265625" style="4" customWidth="1"/>
    <col min="4862" max="4862" width="14.453125" style="4" customWidth="1"/>
    <col min="4863" max="4868" width="12.7265625" style="4" customWidth="1"/>
    <col min="4869" max="5110" width="9.1796875" style="4"/>
    <col min="5111" max="5111" width="10.7265625" style="4" customWidth="1"/>
    <col min="5112" max="5112" width="9.1796875" style="4" hidden="1" customWidth="1"/>
    <col min="5113" max="5113" width="24.453125" style="4" customWidth="1"/>
    <col min="5114" max="5114" width="12.7265625" style="4" customWidth="1"/>
    <col min="5115" max="5117" width="10.7265625" style="4" customWidth="1"/>
    <col min="5118" max="5118" width="14.453125" style="4" customWidth="1"/>
    <col min="5119" max="5124" width="12.7265625" style="4" customWidth="1"/>
    <col min="5125" max="5366" width="9.1796875" style="4"/>
    <col min="5367" max="5367" width="10.7265625" style="4" customWidth="1"/>
    <col min="5368" max="5368" width="9.1796875" style="4" hidden="1" customWidth="1"/>
    <col min="5369" max="5369" width="24.453125" style="4" customWidth="1"/>
    <col min="5370" max="5370" width="12.7265625" style="4" customWidth="1"/>
    <col min="5371" max="5373" width="10.7265625" style="4" customWidth="1"/>
    <col min="5374" max="5374" width="14.453125" style="4" customWidth="1"/>
    <col min="5375" max="5380" width="12.7265625" style="4" customWidth="1"/>
    <col min="5381" max="5622" width="9.1796875" style="4"/>
    <col min="5623" max="5623" width="10.7265625" style="4" customWidth="1"/>
    <col min="5624" max="5624" width="9.1796875" style="4" hidden="1" customWidth="1"/>
    <col min="5625" max="5625" width="24.453125" style="4" customWidth="1"/>
    <col min="5626" max="5626" width="12.7265625" style="4" customWidth="1"/>
    <col min="5627" max="5629" width="10.7265625" style="4" customWidth="1"/>
    <col min="5630" max="5630" width="14.453125" style="4" customWidth="1"/>
    <col min="5631" max="5636" width="12.7265625" style="4" customWidth="1"/>
    <col min="5637" max="5878" width="9.1796875" style="4"/>
    <col min="5879" max="5879" width="10.7265625" style="4" customWidth="1"/>
    <col min="5880" max="5880" width="9.1796875" style="4" hidden="1" customWidth="1"/>
    <col min="5881" max="5881" width="24.453125" style="4" customWidth="1"/>
    <col min="5882" max="5882" width="12.7265625" style="4" customWidth="1"/>
    <col min="5883" max="5885" width="10.7265625" style="4" customWidth="1"/>
    <col min="5886" max="5886" width="14.453125" style="4" customWidth="1"/>
    <col min="5887" max="5892" width="12.7265625" style="4" customWidth="1"/>
    <col min="5893" max="6134" width="9.1796875" style="4"/>
    <col min="6135" max="6135" width="10.7265625" style="4" customWidth="1"/>
    <col min="6136" max="6136" width="9.1796875" style="4" hidden="1" customWidth="1"/>
    <col min="6137" max="6137" width="24.453125" style="4" customWidth="1"/>
    <col min="6138" max="6138" width="12.7265625" style="4" customWidth="1"/>
    <col min="6139" max="6141" width="10.7265625" style="4" customWidth="1"/>
    <col min="6142" max="6142" width="14.453125" style="4" customWidth="1"/>
    <col min="6143" max="6148" width="12.7265625" style="4" customWidth="1"/>
    <col min="6149" max="6390" width="9.1796875" style="4"/>
    <col min="6391" max="6391" width="10.7265625" style="4" customWidth="1"/>
    <col min="6392" max="6392" width="9.1796875" style="4" hidden="1" customWidth="1"/>
    <col min="6393" max="6393" width="24.453125" style="4" customWidth="1"/>
    <col min="6394" max="6394" width="12.7265625" style="4" customWidth="1"/>
    <col min="6395" max="6397" width="10.7265625" style="4" customWidth="1"/>
    <col min="6398" max="6398" width="14.453125" style="4" customWidth="1"/>
    <col min="6399" max="6404" width="12.7265625" style="4" customWidth="1"/>
    <col min="6405" max="6646" width="9.1796875" style="4"/>
    <col min="6647" max="6647" width="10.7265625" style="4" customWidth="1"/>
    <col min="6648" max="6648" width="9.1796875" style="4" hidden="1" customWidth="1"/>
    <col min="6649" max="6649" width="24.453125" style="4" customWidth="1"/>
    <col min="6650" max="6650" width="12.7265625" style="4" customWidth="1"/>
    <col min="6651" max="6653" width="10.7265625" style="4" customWidth="1"/>
    <col min="6654" max="6654" width="14.453125" style="4" customWidth="1"/>
    <col min="6655" max="6660" width="12.7265625" style="4" customWidth="1"/>
    <col min="6661" max="6902" width="9.1796875" style="4"/>
    <col min="6903" max="6903" width="10.7265625" style="4" customWidth="1"/>
    <col min="6904" max="6904" width="9.1796875" style="4" hidden="1" customWidth="1"/>
    <col min="6905" max="6905" width="24.453125" style="4" customWidth="1"/>
    <col min="6906" max="6906" width="12.7265625" style="4" customWidth="1"/>
    <col min="6907" max="6909" width="10.7265625" style="4" customWidth="1"/>
    <col min="6910" max="6910" width="14.453125" style="4" customWidth="1"/>
    <col min="6911" max="6916" width="12.7265625" style="4" customWidth="1"/>
    <col min="6917" max="7158" width="9.1796875" style="4"/>
    <col min="7159" max="7159" width="10.7265625" style="4" customWidth="1"/>
    <col min="7160" max="7160" width="9.1796875" style="4" hidden="1" customWidth="1"/>
    <col min="7161" max="7161" width="24.453125" style="4" customWidth="1"/>
    <col min="7162" max="7162" width="12.7265625" style="4" customWidth="1"/>
    <col min="7163" max="7165" width="10.7265625" style="4" customWidth="1"/>
    <col min="7166" max="7166" width="14.453125" style="4" customWidth="1"/>
    <col min="7167" max="7172" width="12.7265625" style="4" customWidth="1"/>
    <col min="7173" max="7414" width="9.1796875" style="4"/>
    <col min="7415" max="7415" width="10.7265625" style="4" customWidth="1"/>
    <col min="7416" max="7416" width="9.1796875" style="4" hidden="1" customWidth="1"/>
    <col min="7417" max="7417" width="24.453125" style="4" customWidth="1"/>
    <col min="7418" max="7418" width="12.7265625" style="4" customWidth="1"/>
    <col min="7419" max="7421" width="10.7265625" style="4" customWidth="1"/>
    <col min="7422" max="7422" width="14.453125" style="4" customWidth="1"/>
    <col min="7423" max="7428" width="12.7265625" style="4" customWidth="1"/>
    <col min="7429" max="7670" width="9.1796875" style="4"/>
    <col min="7671" max="7671" width="10.7265625" style="4" customWidth="1"/>
    <col min="7672" max="7672" width="9.1796875" style="4" hidden="1" customWidth="1"/>
    <col min="7673" max="7673" width="24.453125" style="4" customWidth="1"/>
    <col min="7674" max="7674" width="12.7265625" style="4" customWidth="1"/>
    <col min="7675" max="7677" width="10.7265625" style="4" customWidth="1"/>
    <col min="7678" max="7678" width="14.453125" style="4" customWidth="1"/>
    <col min="7679" max="7684" width="12.7265625" style="4" customWidth="1"/>
    <col min="7685" max="7926" width="9.1796875" style="4"/>
    <col min="7927" max="7927" width="10.7265625" style="4" customWidth="1"/>
    <col min="7928" max="7928" width="9.1796875" style="4" hidden="1" customWidth="1"/>
    <col min="7929" max="7929" width="24.453125" style="4" customWidth="1"/>
    <col min="7930" max="7930" width="12.7265625" style="4" customWidth="1"/>
    <col min="7931" max="7933" width="10.7265625" style="4" customWidth="1"/>
    <col min="7934" max="7934" width="14.453125" style="4" customWidth="1"/>
    <col min="7935" max="7940" width="12.7265625" style="4" customWidth="1"/>
    <col min="7941" max="8182" width="9.1796875" style="4"/>
    <col min="8183" max="8183" width="10.7265625" style="4" customWidth="1"/>
    <col min="8184" max="8184" width="9.1796875" style="4" hidden="1" customWidth="1"/>
    <col min="8185" max="8185" width="24.453125" style="4" customWidth="1"/>
    <col min="8186" max="8186" width="12.7265625" style="4" customWidth="1"/>
    <col min="8187" max="8189" width="10.7265625" style="4" customWidth="1"/>
    <col min="8190" max="8190" width="14.453125" style="4" customWidth="1"/>
    <col min="8191" max="8196" width="12.7265625" style="4" customWidth="1"/>
    <col min="8197" max="8438" width="9.1796875" style="4"/>
    <col min="8439" max="8439" width="10.7265625" style="4" customWidth="1"/>
    <col min="8440" max="8440" width="9.1796875" style="4" hidden="1" customWidth="1"/>
    <col min="8441" max="8441" width="24.453125" style="4" customWidth="1"/>
    <col min="8442" max="8442" width="12.7265625" style="4" customWidth="1"/>
    <col min="8443" max="8445" width="10.7265625" style="4" customWidth="1"/>
    <col min="8446" max="8446" width="14.453125" style="4" customWidth="1"/>
    <col min="8447" max="8452" width="12.7265625" style="4" customWidth="1"/>
    <col min="8453" max="8694" width="9.1796875" style="4"/>
    <col min="8695" max="8695" width="10.7265625" style="4" customWidth="1"/>
    <col min="8696" max="8696" width="9.1796875" style="4" hidden="1" customWidth="1"/>
    <col min="8697" max="8697" width="24.453125" style="4" customWidth="1"/>
    <col min="8698" max="8698" width="12.7265625" style="4" customWidth="1"/>
    <col min="8699" max="8701" width="10.7265625" style="4" customWidth="1"/>
    <col min="8702" max="8702" width="14.453125" style="4" customWidth="1"/>
    <col min="8703" max="8708" width="12.7265625" style="4" customWidth="1"/>
    <col min="8709" max="8950" width="9.1796875" style="4"/>
    <col min="8951" max="8951" width="10.7265625" style="4" customWidth="1"/>
    <col min="8952" max="8952" width="9.1796875" style="4" hidden="1" customWidth="1"/>
    <col min="8953" max="8953" width="24.453125" style="4" customWidth="1"/>
    <col min="8954" max="8954" width="12.7265625" style="4" customWidth="1"/>
    <col min="8955" max="8957" width="10.7265625" style="4" customWidth="1"/>
    <col min="8958" max="8958" width="14.453125" style="4" customWidth="1"/>
    <col min="8959" max="8964" width="12.7265625" style="4" customWidth="1"/>
    <col min="8965" max="9206" width="9.1796875" style="4"/>
    <col min="9207" max="9207" width="10.7265625" style="4" customWidth="1"/>
    <col min="9208" max="9208" width="9.1796875" style="4" hidden="1" customWidth="1"/>
    <col min="9209" max="9209" width="24.453125" style="4" customWidth="1"/>
    <col min="9210" max="9210" width="12.7265625" style="4" customWidth="1"/>
    <col min="9211" max="9213" width="10.7265625" style="4" customWidth="1"/>
    <col min="9214" max="9214" width="14.453125" style="4" customWidth="1"/>
    <col min="9215" max="9220" width="12.7265625" style="4" customWidth="1"/>
    <col min="9221" max="9462" width="9.1796875" style="4"/>
    <col min="9463" max="9463" width="10.7265625" style="4" customWidth="1"/>
    <col min="9464" max="9464" width="9.1796875" style="4" hidden="1" customWidth="1"/>
    <col min="9465" max="9465" width="24.453125" style="4" customWidth="1"/>
    <col min="9466" max="9466" width="12.7265625" style="4" customWidth="1"/>
    <col min="9467" max="9469" width="10.7265625" style="4" customWidth="1"/>
    <col min="9470" max="9470" width="14.453125" style="4" customWidth="1"/>
    <col min="9471" max="9476" width="12.7265625" style="4" customWidth="1"/>
    <col min="9477" max="9718" width="9.1796875" style="4"/>
    <col min="9719" max="9719" width="10.7265625" style="4" customWidth="1"/>
    <col min="9720" max="9720" width="9.1796875" style="4" hidden="1" customWidth="1"/>
    <col min="9721" max="9721" width="24.453125" style="4" customWidth="1"/>
    <col min="9722" max="9722" width="12.7265625" style="4" customWidth="1"/>
    <col min="9723" max="9725" width="10.7265625" style="4" customWidth="1"/>
    <col min="9726" max="9726" width="14.453125" style="4" customWidth="1"/>
    <col min="9727" max="9732" width="12.7265625" style="4" customWidth="1"/>
    <col min="9733" max="9974" width="9.1796875" style="4"/>
    <col min="9975" max="9975" width="10.7265625" style="4" customWidth="1"/>
    <col min="9976" max="9976" width="9.1796875" style="4" hidden="1" customWidth="1"/>
    <col min="9977" max="9977" width="24.453125" style="4" customWidth="1"/>
    <col min="9978" max="9978" width="12.7265625" style="4" customWidth="1"/>
    <col min="9979" max="9981" width="10.7265625" style="4" customWidth="1"/>
    <col min="9982" max="9982" width="14.453125" style="4" customWidth="1"/>
    <col min="9983" max="9988" width="12.7265625" style="4" customWidth="1"/>
    <col min="9989" max="10230" width="9.1796875" style="4"/>
    <col min="10231" max="10231" width="10.7265625" style="4" customWidth="1"/>
    <col min="10232" max="10232" width="9.1796875" style="4" hidden="1" customWidth="1"/>
    <col min="10233" max="10233" width="24.453125" style="4" customWidth="1"/>
    <col min="10234" max="10234" width="12.7265625" style="4" customWidth="1"/>
    <col min="10235" max="10237" width="10.7265625" style="4" customWidth="1"/>
    <col min="10238" max="10238" width="14.453125" style="4" customWidth="1"/>
    <col min="10239" max="10244" width="12.7265625" style="4" customWidth="1"/>
    <col min="10245" max="10486" width="9.1796875" style="4"/>
    <col min="10487" max="10487" width="10.7265625" style="4" customWidth="1"/>
    <col min="10488" max="10488" width="9.1796875" style="4" hidden="1" customWidth="1"/>
    <col min="10489" max="10489" width="24.453125" style="4" customWidth="1"/>
    <col min="10490" max="10490" width="12.7265625" style="4" customWidth="1"/>
    <col min="10491" max="10493" width="10.7265625" style="4" customWidth="1"/>
    <col min="10494" max="10494" width="14.453125" style="4" customWidth="1"/>
    <col min="10495" max="10500" width="12.7265625" style="4" customWidth="1"/>
    <col min="10501" max="10742" width="9.1796875" style="4"/>
    <col min="10743" max="10743" width="10.7265625" style="4" customWidth="1"/>
    <col min="10744" max="10744" width="9.1796875" style="4" hidden="1" customWidth="1"/>
    <col min="10745" max="10745" width="24.453125" style="4" customWidth="1"/>
    <col min="10746" max="10746" width="12.7265625" style="4" customWidth="1"/>
    <col min="10747" max="10749" width="10.7265625" style="4" customWidth="1"/>
    <col min="10750" max="10750" width="14.453125" style="4" customWidth="1"/>
    <col min="10751" max="10756" width="12.7265625" style="4" customWidth="1"/>
    <col min="10757" max="10998" width="9.1796875" style="4"/>
    <col min="10999" max="10999" width="10.7265625" style="4" customWidth="1"/>
    <col min="11000" max="11000" width="9.1796875" style="4" hidden="1" customWidth="1"/>
    <col min="11001" max="11001" width="24.453125" style="4" customWidth="1"/>
    <col min="11002" max="11002" width="12.7265625" style="4" customWidth="1"/>
    <col min="11003" max="11005" width="10.7265625" style="4" customWidth="1"/>
    <col min="11006" max="11006" width="14.453125" style="4" customWidth="1"/>
    <col min="11007" max="11012" width="12.7265625" style="4" customWidth="1"/>
    <col min="11013" max="11254" width="9.1796875" style="4"/>
    <col min="11255" max="11255" width="10.7265625" style="4" customWidth="1"/>
    <col min="11256" max="11256" width="9.1796875" style="4" hidden="1" customWidth="1"/>
    <col min="11257" max="11257" width="24.453125" style="4" customWidth="1"/>
    <col min="11258" max="11258" width="12.7265625" style="4" customWidth="1"/>
    <col min="11259" max="11261" width="10.7265625" style="4" customWidth="1"/>
    <col min="11262" max="11262" width="14.453125" style="4" customWidth="1"/>
    <col min="11263" max="11268" width="12.7265625" style="4" customWidth="1"/>
    <col min="11269" max="11510" width="9.1796875" style="4"/>
    <col min="11511" max="11511" width="10.7265625" style="4" customWidth="1"/>
    <col min="11512" max="11512" width="9.1796875" style="4" hidden="1" customWidth="1"/>
    <col min="11513" max="11513" width="24.453125" style="4" customWidth="1"/>
    <col min="11514" max="11514" width="12.7265625" style="4" customWidth="1"/>
    <col min="11515" max="11517" width="10.7265625" style="4" customWidth="1"/>
    <col min="11518" max="11518" width="14.453125" style="4" customWidth="1"/>
    <col min="11519" max="11524" width="12.7265625" style="4" customWidth="1"/>
    <col min="11525" max="11766" width="9.1796875" style="4"/>
    <col min="11767" max="11767" width="10.7265625" style="4" customWidth="1"/>
    <col min="11768" max="11768" width="9.1796875" style="4" hidden="1" customWidth="1"/>
    <col min="11769" max="11769" width="24.453125" style="4" customWidth="1"/>
    <col min="11770" max="11770" width="12.7265625" style="4" customWidth="1"/>
    <col min="11771" max="11773" width="10.7265625" style="4" customWidth="1"/>
    <col min="11774" max="11774" width="14.453125" style="4" customWidth="1"/>
    <col min="11775" max="11780" width="12.7265625" style="4" customWidth="1"/>
    <col min="11781" max="12022" width="9.1796875" style="4"/>
    <col min="12023" max="12023" width="10.7265625" style="4" customWidth="1"/>
    <col min="12024" max="12024" width="9.1796875" style="4" hidden="1" customWidth="1"/>
    <col min="12025" max="12025" width="24.453125" style="4" customWidth="1"/>
    <col min="12026" max="12026" width="12.7265625" style="4" customWidth="1"/>
    <col min="12027" max="12029" width="10.7265625" style="4" customWidth="1"/>
    <col min="12030" max="12030" width="14.453125" style="4" customWidth="1"/>
    <col min="12031" max="12036" width="12.7265625" style="4" customWidth="1"/>
    <col min="12037" max="12278" width="9.1796875" style="4"/>
    <col min="12279" max="12279" width="10.7265625" style="4" customWidth="1"/>
    <col min="12280" max="12280" width="9.1796875" style="4" hidden="1" customWidth="1"/>
    <col min="12281" max="12281" width="24.453125" style="4" customWidth="1"/>
    <col min="12282" max="12282" width="12.7265625" style="4" customWidth="1"/>
    <col min="12283" max="12285" width="10.7265625" style="4" customWidth="1"/>
    <col min="12286" max="12286" width="14.453125" style="4" customWidth="1"/>
    <col min="12287" max="12292" width="12.7265625" style="4" customWidth="1"/>
    <col min="12293" max="12534" width="9.1796875" style="4"/>
    <col min="12535" max="12535" width="10.7265625" style="4" customWidth="1"/>
    <col min="12536" max="12536" width="9.1796875" style="4" hidden="1" customWidth="1"/>
    <col min="12537" max="12537" width="24.453125" style="4" customWidth="1"/>
    <col min="12538" max="12538" width="12.7265625" style="4" customWidth="1"/>
    <col min="12539" max="12541" width="10.7265625" style="4" customWidth="1"/>
    <col min="12542" max="12542" width="14.453125" style="4" customWidth="1"/>
    <col min="12543" max="12548" width="12.7265625" style="4" customWidth="1"/>
    <col min="12549" max="12790" width="9.1796875" style="4"/>
    <col min="12791" max="12791" width="10.7265625" style="4" customWidth="1"/>
    <col min="12792" max="12792" width="9.1796875" style="4" hidden="1" customWidth="1"/>
    <col min="12793" max="12793" width="24.453125" style="4" customWidth="1"/>
    <col min="12794" max="12794" width="12.7265625" style="4" customWidth="1"/>
    <col min="12795" max="12797" width="10.7265625" style="4" customWidth="1"/>
    <col min="12798" max="12798" width="14.453125" style="4" customWidth="1"/>
    <col min="12799" max="12804" width="12.7265625" style="4" customWidth="1"/>
    <col min="12805" max="13046" width="9.1796875" style="4"/>
    <col min="13047" max="13047" width="10.7265625" style="4" customWidth="1"/>
    <col min="13048" max="13048" width="9.1796875" style="4" hidden="1" customWidth="1"/>
    <col min="13049" max="13049" width="24.453125" style="4" customWidth="1"/>
    <col min="13050" max="13050" width="12.7265625" style="4" customWidth="1"/>
    <col min="13051" max="13053" width="10.7265625" style="4" customWidth="1"/>
    <col min="13054" max="13054" width="14.453125" style="4" customWidth="1"/>
    <col min="13055" max="13060" width="12.7265625" style="4" customWidth="1"/>
    <col min="13061" max="13302" width="9.1796875" style="4"/>
    <col min="13303" max="13303" width="10.7265625" style="4" customWidth="1"/>
    <col min="13304" max="13304" width="9.1796875" style="4" hidden="1" customWidth="1"/>
    <col min="13305" max="13305" width="24.453125" style="4" customWidth="1"/>
    <col min="13306" max="13306" width="12.7265625" style="4" customWidth="1"/>
    <col min="13307" max="13309" width="10.7265625" style="4" customWidth="1"/>
    <col min="13310" max="13310" width="14.453125" style="4" customWidth="1"/>
    <col min="13311" max="13316" width="12.7265625" style="4" customWidth="1"/>
    <col min="13317" max="13558" width="9.1796875" style="4"/>
    <col min="13559" max="13559" width="10.7265625" style="4" customWidth="1"/>
    <col min="13560" max="13560" width="9.1796875" style="4" hidden="1" customWidth="1"/>
    <col min="13561" max="13561" width="24.453125" style="4" customWidth="1"/>
    <col min="13562" max="13562" width="12.7265625" style="4" customWidth="1"/>
    <col min="13563" max="13565" width="10.7265625" style="4" customWidth="1"/>
    <col min="13566" max="13566" width="14.453125" style="4" customWidth="1"/>
    <col min="13567" max="13572" width="12.7265625" style="4" customWidth="1"/>
    <col min="13573" max="13814" width="9.1796875" style="4"/>
    <col min="13815" max="13815" width="10.7265625" style="4" customWidth="1"/>
    <col min="13816" max="13816" width="9.1796875" style="4" hidden="1" customWidth="1"/>
    <col min="13817" max="13817" width="24.453125" style="4" customWidth="1"/>
    <col min="13818" max="13818" width="12.7265625" style="4" customWidth="1"/>
    <col min="13819" max="13821" width="10.7265625" style="4" customWidth="1"/>
    <col min="13822" max="13822" width="14.453125" style="4" customWidth="1"/>
    <col min="13823" max="13828" width="12.7265625" style="4" customWidth="1"/>
    <col min="13829" max="14070" width="9.1796875" style="4"/>
    <col min="14071" max="14071" width="10.7265625" style="4" customWidth="1"/>
    <col min="14072" max="14072" width="9.1796875" style="4" hidden="1" customWidth="1"/>
    <col min="14073" max="14073" width="24.453125" style="4" customWidth="1"/>
    <col min="14074" max="14074" width="12.7265625" style="4" customWidth="1"/>
    <col min="14075" max="14077" width="10.7265625" style="4" customWidth="1"/>
    <col min="14078" max="14078" width="14.453125" style="4" customWidth="1"/>
    <col min="14079" max="14084" width="12.7265625" style="4" customWidth="1"/>
    <col min="14085" max="14326" width="9.1796875" style="4"/>
    <col min="14327" max="14327" width="10.7265625" style="4" customWidth="1"/>
    <col min="14328" max="14328" width="9.1796875" style="4" hidden="1" customWidth="1"/>
    <col min="14329" max="14329" width="24.453125" style="4" customWidth="1"/>
    <col min="14330" max="14330" width="12.7265625" style="4" customWidth="1"/>
    <col min="14331" max="14333" width="10.7265625" style="4" customWidth="1"/>
    <col min="14334" max="14334" width="14.453125" style="4" customWidth="1"/>
    <col min="14335" max="14340" width="12.7265625" style="4" customWidth="1"/>
    <col min="14341" max="14582" width="9.1796875" style="4"/>
    <col min="14583" max="14583" width="10.7265625" style="4" customWidth="1"/>
    <col min="14584" max="14584" width="9.1796875" style="4" hidden="1" customWidth="1"/>
    <col min="14585" max="14585" width="24.453125" style="4" customWidth="1"/>
    <col min="14586" max="14586" width="12.7265625" style="4" customWidth="1"/>
    <col min="14587" max="14589" width="10.7265625" style="4" customWidth="1"/>
    <col min="14590" max="14590" width="14.453125" style="4" customWidth="1"/>
    <col min="14591" max="14596" width="12.7265625" style="4" customWidth="1"/>
    <col min="14597" max="14838" width="9.1796875" style="4"/>
    <col min="14839" max="14839" width="10.7265625" style="4" customWidth="1"/>
    <col min="14840" max="14840" width="9.1796875" style="4" hidden="1" customWidth="1"/>
    <col min="14841" max="14841" width="24.453125" style="4" customWidth="1"/>
    <col min="14842" max="14842" width="12.7265625" style="4" customWidth="1"/>
    <col min="14843" max="14845" width="10.7265625" style="4" customWidth="1"/>
    <col min="14846" max="14846" width="14.453125" style="4" customWidth="1"/>
    <col min="14847" max="14852" width="12.7265625" style="4" customWidth="1"/>
    <col min="14853" max="15094" width="9.1796875" style="4"/>
    <col min="15095" max="15095" width="10.7265625" style="4" customWidth="1"/>
    <col min="15096" max="15096" width="9.1796875" style="4" hidden="1" customWidth="1"/>
    <col min="15097" max="15097" width="24.453125" style="4" customWidth="1"/>
    <col min="15098" max="15098" width="12.7265625" style="4" customWidth="1"/>
    <col min="15099" max="15101" width="10.7265625" style="4" customWidth="1"/>
    <col min="15102" max="15102" width="14.453125" style="4" customWidth="1"/>
    <col min="15103" max="15108" width="12.7265625" style="4" customWidth="1"/>
    <col min="15109" max="15350" width="9.1796875" style="4"/>
    <col min="15351" max="15351" width="10.7265625" style="4" customWidth="1"/>
    <col min="15352" max="15352" width="9.1796875" style="4" hidden="1" customWidth="1"/>
    <col min="15353" max="15353" width="24.453125" style="4" customWidth="1"/>
    <col min="15354" max="15354" width="12.7265625" style="4" customWidth="1"/>
    <col min="15355" max="15357" width="10.7265625" style="4" customWidth="1"/>
    <col min="15358" max="15358" width="14.453125" style="4" customWidth="1"/>
    <col min="15359" max="15364" width="12.7265625" style="4" customWidth="1"/>
    <col min="15365" max="15606" width="9.1796875" style="4"/>
    <col min="15607" max="15607" width="10.7265625" style="4" customWidth="1"/>
    <col min="15608" max="15608" width="9.1796875" style="4" hidden="1" customWidth="1"/>
    <col min="15609" max="15609" width="24.453125" style="4" customWidth="1"/>
    <col min="15610" max="15610" width="12.7265625" style="4" customWidth="1"/>
    <col min="15611" max="15613" width="10.7265625" style="4" customWidth="1"/>
    <col min="15614" max="15614" width="14.453125" style="4" customWidth="1"/>
    <col min="15615" max="15620" width="12.7265625" style="4" customWidth="1"/>
    <col min="15621" max="15862" width="9.1796875" style="4"/>
    <col min="15863" max="15863" width="10.7265625" style="4" customWidth="1"/>
    <col min="15864" max="15864" width="9.1796875" style="4" hidden="1" customWidth="1"/>
    <col min="15865" max="15865" width="24.453125" style="4" customWidth="1"/>
    <col min="15866" max="15866" width="12.7265625" style="4" customWidth="1"/>
    <col min="15867" max="15869" width="10.7265625" style="4" customWidth="1"/>
    <col min="15870" max="15870" width="14.453125" style="4" customWidth="1"/>
    <col min="15871" max="15876" width="12.7265625" style="4" customWidth="1"/>
    <col min="15877" max="16118" width="9.1796875" style="4"/>
    <col min="16119" max="16119" width="10.7265625" style="4" customWidth="1"/>
    <col min="16120" max="16120" width="9.1796875" style="4" hidden="1" customWidth="1"/>
    <col min="16121" max="16121" width="24.453125" style="4" customWidth="1"/>
    <col min="16122" max="16122" width="12.7265625" style="4" customWidth="1"/>
    <col min="16123" max="16125" width="10.7265625" style="4" customWidth="1"/>
    <col min="16126" max="16126" width="14.453125" style="4" customWidth="1"/>
    <col min="16127" max="16132" width="12.7265625" style="4" customWidth="1"/>
    <col min="16133" max="16384" width="9.1796875" style="4"/>
  </cols>
  <sheetData>
    <row r="2" spans="1:4">
      <c r="A2" s="137"/>
      <c r="B2" s="137"/>
      <c r="C2" s="137"/>
      <c r="D2" s="137"/>
    </row>
    <row r="3" spans="1:4">
      <c r="A3" s="137"/>
      <c r="B3" s="137"/>
      <c r="C3" s="137"/>
      <c r="D3" s="137"/>
    </row>
    <row r="4" spans="1:4" ht="13" thickBot="1"/>
    <row r="5" spans="1:4" s="1" customFormat="1" ht="51.75" customHeight="1" thickBot="1">
      <c r="A5" s="11" t="s">
        <v>1</v>
      </c>
      <c r="B5" s="12" t="s">
        <v>3</v>
      </c>
      <c r="C5" s="29" t="s">
        <v>127</v>
      </c>
      <c r="D5" s="30" t="s">
        <v>134</v>
      </c>
    </row>
    <row r="6" spans="1:4" s="38" customFormat="1" ht="15" customHeight="1">
      <c r="A6" s="15" t="s">
        <v>57</v>
      </c>
      <c r="B6" s="15" t="s">
        <v>59</v>
      </c>
      <c r="C6" s="34">
        <v>-0.37044887218045108</v>
      </c>
      <c r="D6" s="37">
        <v>-0.44669366763476293</v>
      </c>
    </row>
    <row r="7" spans="1:4" s="2" customFormat="1" ht="15" customHeight="1">
      <c r="C7" s="39"/>
      <c r="D7" s="39"/>
    </row>
    <row r="8" spans="1:4" s="2" customFormat="1" ht="15" customHeight="1" thickBot="1">
      <c r="C8" s="39"/>
      <c r="D8" s="39"/>
    </row>
    <row r="9" spans="1:4" ht="51.75" customHeight="1" thickBot="1">
      <c r="A9" s="17"/>
      <c r="B9" s="12" t="s">
        <v>43</v>
      </c>
      <c r="C9" s="12" t="s">
        <v>49</v>
      </c>
      <c r="D9" s="12" t="s">
        <v>54</v>
      </c>
    </row>
    <row r="10" spans="1:4" s="38" customFormat="1" ht="15" customHeight="1" thickBot="1">
      <c r="A10" s="29" t="s">
        <v>127</v>
      </c>
      <c r="B10" s="34">
        <v>-0.35796766118665857</v>
      </c>
      <c r="C10" s="34">
        <v>-0.13964688757206545</v>
      </c>
      <c r="D10" s="34">
        <v>7.285495888383009E-3</v>
      </c>
    </row>
    <row r="11" spans="1:4" s="38" customFormat="1" ht="15" customHeight="1" thickBot="1">
      <c r="A11" s="30" t="s">
        <v>134</v>
      </c>
      <c r="B11" s="37">
        <v>-0.52663584683693698</v>
      </c>
      <c r="C11" s="37">
        <v>-0.18852428237332564</v>
      </c>
      <c r="D11" s="37">
        <v>-5.4733361881977305E-2</v>
      </c>
    </row>
    <row r="12" spans="1:4" s="2" customFormat="1" ht="15" customHeight="1" thickBot="1">
      <c r="C12" s="39"/>
      <c r="D12" s="39"/>
    </row>
    <row r="13" spans="1:4" ht="51.75" customHeight="1" thickBot="1">
      <c r="A13" s="17"/>
      <c r="B13" s="12" t="s">
        <v>3</v>
      </c>
      <c r="C13" s="29" t="s">
        <v>127</v>
      </c>
      <c r="D13" s="30" t="s">
        <v>134</v>
      </c>
    </row>
    <row r="14" spans="1:4" s="38" customFormat="1" ht="15" customHeight="1">
      <c r="A14" s="15" t="s">
        <v>29</v>
      </c>
      <c r="B14" s="15" t="s">
        <v>31</v>
      </c>
      <c r="C14" s="34">
        <v>-5.9575763712537366E-2</v>
      </c>
      <c r="D14" s="37">
        <v>-0.13386537467079673</v>
      </c>
    </row>
    <row r="15" spans="1:4" s="38" customFormat="1" ht="15" customHeight="1">
      <c r="A15" s="15" t="s">
        <v>23</v>
      </c>
      <c r="B15" s="15" t="s">
        <v>24</v>
      </c>
      <c r="C15" s="34">
        <v>1.3109228880002544E-2</v>
      </c>
      <c r="D15" s="41">
        <v>-0.19986509150259157</v>
      </c>
    </row>
    <row r="16" spans="1:4" s="38" customFormat="1" ht="15" customHeight="1">
      <c r="A16" s="15" t="s">
        <v>35</v>
      </c>
      <c r="B16" s="15" t="s">
        <v>36</v>
      </c>
      <c r="C16" s="34">
        <v>0.3045298655499229</v>
      </c>
      <c r="D16" s="37">
        <v>1.3749536656074701E-2</v>
      </c>
    </row>
    <row r="17" spans="1:5" s="38" customFormat="1" ht="15" customHeight="1">
      <c r="A17" s="15" t="s">
        <v>38</v>
      </c>
      <c r="B17" s="15" t="s">
        <v>40</v>
      </c>
      <c r="C17" s="34">
        <v>1.0239845456837244</v>
      </c>
      <c r="D17" s="37">
        <v>0.86721111735963285</v>
      </c>
    </row>
    <row r="18" spans="1:5" s="2" customFormat="1" ht="15" customHeight="1" thickBot="1">
      <c r="C18" s="39"/>
      <c r="D18" s="39"/>
    </row>
    <row r="19" spans="1:5" ht="51.75" customHeight="1" thickBot="1">
      <c r="A19" s="17"/>
      <c r="B19" s="12" t="s">
        <v>29</v>
      </c>
      <c r="C19" s="12" t="s">
        <v>23</v>
      </c>
      <c r="D19" s="12" t="s">
        <v>35</v>
      </c>
      <c r="E19" s="12" t="s">
        <v>38</v>
      </c>
    </row>
    <row r="20" spans="1:5" s="38" customFormat="1" ht="15" customHeight="1" thickBot="1">
      <c r="A20" s="29" t="s">
        <v>127</v>
      </c>
      <c r="B20" s="34">
        <v>-0.06</v>
      </c>
      <c r="C20" s="34">
        <v>0.01</v>
      </c>
      <c r="D20" s="34">
        <v>0.3</v>
      </c>
      <c r="E20" s="34">
        <v>1.02</v>
      </c>
    </row>
    <row r="21" spans="1:5" s="38" customFormat="1" ht="15" customHeight="1" thickBot="1">
      <c r="A21" s="30" t="s">
        <v>134</v>
      </c>
      <c r="B21" s="37">
        <v>-0.13</v>
      </c>
      <c r="C21" s="37">
        <v>-0.2</v>
      </c>
      <c r="D21" s="37">
        <v>0.01</v>
      </c>
      <c r="E21" s="37">
        <v>0.87</v>
      </c>
    </row>
    <row r="22" spans="1:5" s="2" customFormat="1" ht="15" customHeight="1">
      <c r="C22" s="39"/>
      <c r="D22" s="39"/>
    </row>
    <row r="23" spans="1:5" s="38" customFormat="1" ht="15" customHeight="1" thickBot="1">
      <c r="A23" s="97"/>
      <c r="B23" s="95"/>
      <c r="C23" s="96"/>
      <c r="D23" s="98"/>
    </row>
    <row r="24" spans="1:5" ht="51.75" customHeight="1" thickBot="1">
      <c r="A24" s="17"/>
      <c r="B24" s="12" t="s">
        <v>14</v>
      </c>
      <c r="C24" s="12" t="s">
        <v>21</v>
      </c>
      <c r="D24" s="12" t="s">
        <v>27</v>
      </c>
    </row>
    <row r="25" spans="1:5" s="38" customFormat="1" ht="15" customHeight="1" thickBot="1">
      <c r="A25" s="29" t="s">
        <v>127</v>
      </c>
      <c r="B25" s="34">
        <v>-0.27</v>
      </c>
      <c r="C25" s="34">
        <v>-0.26</v>
      </c>
      <c r="D25" s="34">
        <v>-0.2</v>
      </c>
    </row>
    <row r="26" spans="1:5" s="38" customFormat="1" ht="15" customHeight="1" thickBot="1">
      <c r="A26" s="30" t="s">
        <v>134</v>
      </c>
      <c r="B26" s="37">
        <v>-0.27</v>
      </c>
      <c r="C26" s="37">
        <v>-0.25</v>
      </c>
      <c r="D26" s="37">
        <v>-0.19</v>
      </c>
    </row>
    <row r="27" spans="1:5" s="2" customFormat="1" ht="15" customHeight="1" thickBot="1">
      <c r="C27" s="39"/>
      <c r="D27" s="39"/>
    </row>
    <row r="28" spans="1:5" ht="51.75" customHeight="1" thickBot="1">
      <c r="A28" s="17"/>
      <c r="B28" s="12" t="s">
        <v>3</v>
      </c>
      <c r="C28" s="29" t="s">
        <v>127</v>
      </c>
      <c r="D28" s="30" t="s">
        <v>134</v>
      </c>
    </row>
    <row r="29" spans="1:5" s="38" customFormat="1" ht="15" customHeight="1">
      <c r="A29" s="15" t="s">
        <v>79</v>
      </c>
      <c r="B29" s="15" t="s">
        <v>81</v>
      </c>
      <c r="C29" s="34">
        <v>6.7328145758208224E-2</v>
      </c>
      <c r="D29" s="37">
        <v>5.3069364317648304E-2</v>
      </c>
    </row>
    <row r="30" spans="1:5" s="2" customFormat="1" ht="15" customHeight="1" thickBot="1">
      <c r="C30" s="39"/>
      <c r="D30" s="39"/>
    </row>
    <row r="31" spans="1:5" ht="51.75" customHeight="1" thickBot="1">
      <c r="A31" s="17"/>
      <c r="B31" s="12" t="s">
        <v>3</v>
      </c>
      <c r="C31" s="29" t="s">
        <v>127</v>
      </c>
      <c r="D31" s="30" t="s">
        <v>134</v>
      </c>
    </row>
    <row r="32" spans="1:5" s="38" customFormat="1" ht="15" customHeight="1">
      <c r="A32" s="15" t="s">
        <v>74</v>
      </c>
      <c r="B32" s="15" t="s">
        <v>75</v>
      </c>
      <c r="C32" s="34">
        <v>-0.41792738836707199</v>
      </c>
      <c r="D32" s="37">
        <v>-0.41325432216407354</v>
      </c>
    </row>
    <row r="33" spans="1:4" s="2" customFormat="1" ht="15" customHeight="1" thickBot="1">
      <c r="C33" s="39"/>
      <c r="D33" s="39"/>
    </row>
    <row r="34" spans="1:4" ht="51.75" customHeight="1" thickBot="1">
      <c r="A34" s="17"/>
      <c r="B34" s="12" t="s">
        <v>3</v>
      </c>
      <c r="C34" s="29" t="s">
        <v>127</v>
      </c>
      <c r="D34" s="30" t="s">
        <v>134</v>
      </c>
    </row>
    <row r="35" spans="1:4" s="38" customFormat="1" ht="15" customHeight="1">
      <c r="A35" s="15" t="s">
        <v>63</v>
      </c>
      <c r="B35" s="18" t="s">
        <v>64</v>
      </c>
      <c r="C35" s="45">
        <v>-0.36521354288841978</v>
      </c>
      <c r="D35" s="41">
        <v>-0.39112649803358868</v>
      </c>
    </row>
    <row r="36" spans="1:4" s="38" customFormat="1" ht="15" customHeight="1">
      <c r="A36" s="15" t="s">
        <v>71</v>
      </c>
      <c r="B36" s="15" t="s">
        <v>72</v>
      </c>
      <c r="C36" s="34">
        <v>-0.31402153641848785</v>
      </c>
      <c r="D36" s="37">
        <v>-0.33786486714368913</v>
      </c>
    </row>
    <row r="37" spans="1:4" s="2" customFormat="1" ht="15" customHeight="1" thickBot="1">
      <c r="C37" s="39"/>
      <c r="D37" s="39"/>
    </row>
    <row r="38" spans="1:4" ht="51.75" customHeight="1" thickBot="1">
      <c r="A38" s="17"/>
      <c r="B38" s="29" t="s">
        <v>63</v>
      </c>
      <c r="C38" s="29" t="s">
        <v>71</v>
      </c>
      <c r="D38" s="4"/>
    </row>
    <row r="39" spans="1:4" s="38" customFormat="1" ht="15" customHeight="1" thickBot="1">
      <c r="A39" s="29" t="s">
        <v>127</v>
      </c>
      <c r="B39" s="99">
        <v>-0.37</v>
      </c>
      <c r="C39" s="45">
        <v>-0.31</v>
      </c>
      <c r="D39" s="4"/>
    </row>
    <row r="40" spans="1:4" s="38" customFormat="1" ht="15" customHeight="1" thickBot="1">
      <c r="A40" s="30" t="s">
        <v>134</v>
      </c>
      <c r="B40" s="100">
        <v>-0.39</v>
      </c>
      <c r="C40" s="34">
        <v>-0.34</v>
      </c>
      <c r="D40" s="4"/>
    </row>
    <row r="41" spans="1:4" s="2" customFormat="1" ht="15" customHeight="1" thickBot="1">
      <c r="C41" s="39"/>
      <c r="D41" s="39"/>
    </row>
    <row r="42" spans="1:4" ht="51.75" customHeight="1" thickBot="1">
      <c r="A42" s="17"/>
      <c r="B42" s="12" t="s">
        <v>3</v>
      </c>
      <c r="C42" s="29" t="s">
        <v>127</v>
      </c>
      <c r="D42" s="30" t="s">
        <v>134</v>
      </c>
    </row>
    <row r="43" spans="1:4" s="38" customFormat="1" ht="15" customHeight="1">
      <c r="A43" s="15" t="s">
        <v>68</v>
      </c>
      <c r="B43" s="15" t="s">
        <v>69</v>
      </c>
      <c r="C43" s="34">
        <v>-0.31912543767108204</v>
      </c>
      <c r="D43" s="37">
        <v>-0.38006194522083869</v>
      </c>
    </row>
    <row r="44" spans="1:4" s="2" customFormat="1" ht="15" customHeight="1" thickBot="1">
      <c r="C44" s="39"/>
      <c r="D44" s="39"/>
    </row>
    <row r="45" spans="1:4" ht="51.75" customHeight="1" thickBot="1">
      <c r="A45" s="17" t="s">
        <v>1</v>
      </c>
      <c r="B45" s="12" t="s">
        <v>3</v>
      </c>
      <c r="C45" s="29" t="s">
        <v>127</v>
      </c>
      <c r="D45" s="30" t="s">
        <v>134</v>
      </c>
    </row>
    <row r="46" spans="1:4" s="38" customFormat="1" ht="15" customHeight="1">
      <c r="A46" s="15" t="s">
        <v>105</v>
      </c>
      <c r="B46" s="15" t="s">
        <v>95</v>
      </c>
      <c r="C46" s="34">
        <v>0.47389553437829268</v>
      </c>
      <c r="D46" s="41">
        <v>0.36956565635264038</v>
      </c>
    </row>
    <row r="47" spans="1:4" s="38" customFormat="1" ht="15" customHeight="1">
      <c r="A47" s="15" t="s">
        <v>108</v>
      </c>
      <c r="B47" s="15" t="s">
        <v>90</v>
      </c>
      <c r="C47" s="45">
        <v>0.49722743198153951</v>
      </c>
      <c r="D47" s="41">
        <v>0.4668239983427025</v>
      </c>
    </row>
    <row r="48" spans="1:4" s="2" customFormat="1" ht="15" customHeight="1" thickBot="1">
      <c r="C48" s="39"/>
      <c r="D48" s="39"/>
    </row>
    <row r="49" spans="1:7" ht="51.75" customHeight="1" thickBot="1">
      <c r="A49" s="17" t="s">
        <v>1</v>
      </c>
      <c r="B49" s="29" t="s">
        <v>105</v>
      </c>
      <c r="C49" s="29" t="s">
        <v>108</v>
      </c>
      <c r="D49" s="4"/>
    </row>
    <row r="50" spans="1:7" s="38" customFormat="1" ht="15" customHeight="1" thickBot="1">
      <c r="A50" s="29" t="s">
        <v>127</v>
      </c>
      <c r="B50" s="34">
        <v>0.47389553437829268</v>
      </c>
      <c r="C50" s="41">
        <v>0.5</v>
      </c>
    </row>
    <row r="51" spans="1:7" s="38" customFormat="1" ht="15" customHeight="1" thickBot="1">
      <c r="A51" s="30" t="s">
        <v>134</v>
      </c>
      <c r="B51" s="45">
        <v>0.37</v>
      </c>
      <c r="C51" s="41">
        <v>0.47</v>
      </c>
    </row>
    <row r="52" spans="1:7" s="2" customFormat="1" ht="15" customHeight="1" thickBot="1">
      <c r="C52" s="39"/>
      <c r="D52" s="39"/>
    </row>
    <row r="53" spans="1:7" ht="51.75" customHeight="1" thickBot="1">
      <c r="A53" s="17" t="s">
        <v>1</v>
      </c>
      <c r="B53" s="12" t="s">
        <v>3</v>
      </c>
      <c r="C53" s="29" t="s">
        <v>127</v>
      </c>
      <c r="D53" s="30" t="s">
        <v>134</v>
      </c>
    </row>
    <row r="54" spans="1:7" s="38" customFormat="1" ht="15" customHeight="1">
      <c r="A54" s="15" t="s">
        <v>89</v>
      </c>
      <c r="B54" s="15" t="s">
        <v>90</v>
      </c>
      <c r="C54" s="34">
        <v>0.18716704954380603</v>
      </c>
      <c r="D54" s="37">
        <v>0.12846620939667908</v>
      </c>
    </row>
    <row r="55" spans="1:7" s="38" customFormat="1" ht="15" customHeight="1">
      <c r="A55" s="15" t="s">
        <v>94</v>
      </c>
      <c r="B55" s="15" t="s">
        <v>95</v>
      </c>
      <c r="C55" s="34">
        <v>0.26849119618311934</v>
      </c>
      <c r="D55" s="41">
        <v>0.26253196565237813</v>
      </c>
    </row>
    <row r="56" spans="1:7" s="38" customFormat="1" ht="15" customHeight="1">
      <c r="A56" s="15" t="s">
        <v>98</v>
      </c>
      <c r="B56" s="15" t="s">
        <v>99</v>
      </c>
      <c r="C56" s="45">
        <v>0.46143655571964093</v>
      </c>
      <c r="D56" s="41">
        <v>0.43994582031043072</v>
      </c>
    </row>
    <row r="57" spans="1:7" s="38" customFormat="1" ht="15" customHeight="1">
      <c r="A57" s="15" t="s">
        <v>126</v>
      </c>
      <c r="B57" s="15" t="s">
        <v>102</v>
      </c>
      <c r="C57" s="34">
        <v>0.54989022804903365</v>
      </c>
      <c r="D57" s="37">
        <v>0.56058535829842349</v>
      </c>
    </row>
    <row r="58" spans="1:7" s="38" customFormat="1" ht="15" customHeight="1">
      <c r="A58" s="15" t="s">
        <v>100</v>
      </c>
      <c r="B58" s="15" t="s">
        <v>90</v>
      </c>
      <c r="C58" s="34">
        <v>0.62063303650940971</v>
      </c>
      <c r="D58" s="37">
        <v>0.55513613317635047</v>
      </c>
    </row>
    <row r="59" spans="1:7" s="38" customFormat="1" ht="15" customHeight="1">
      <c r="A59" s="15" t="s">
        <v>104</v>
      </c>
      <c r="B59" s="15" t="s">
        <v>90</v>
      </c>
      <c r="C59" s="34">
        <v>0.64137426737303493</v>
      </c>
      <c r="D59" s="41">
        <v>0.58076781734006611</v>
      </c>
    </row>
    <row r="60" spans="1:7" s="2" customFormat="1" ht="15" customHeight="1" thickBot="1">
      <c r="C60" s="39"/>
      <c r="D60" s="39"/>
    </row>
    <row r="61" spans="1:7" ht="51.75" customHeight="1" thickBot="1">
      <c r="A61" s="17" t="s">
        <v>1</v>
      </c>
      <c r="B61" s="29" t="s">
        <v>89</v>
      </c>
      <c r="C61" s="29" t="s">
        <v>94</v>
      </c>
      <c r="D61" s="29" t="s">
        <v>98</v>
      </c>
      <c r="E61" s="29" t="s">
        <v>126</v>
      </c>
      <c r="F61" s="29" t="s">
        <v>100</v>
      </c>
      <c r="G61" s="29" t="s">
        <v>104</v>
      </c>
    </row>
    <row r="62" spans="1:7" s="38" customFormat="1" ht="15" customHeight="1" thickBot="1">
      <c r="A62" s="29" t="s">
        <v>127</v>
      </c>
      <c r="B62" s="34">
        <v>0.19</v>
      </c>
      <c r="C62" s="34">
        <v>0.27</v>
      </c>
      <c r="D62" s="34">
        <v>0.46</v>
      </c>
      <c r="E62" s="34">
        <v>0.55000000000000004</v>
      </c>
      <c r="F62" s="34">
        <v>0.62</v>
      </c>
      <c r="G62" s="34">
        <v>0.64</v>
      </c>
    </row>
    <row r="63" spans="1:7" s="38" customFormat="1" ht="15" customHeight="1" thickBot="1">
      <c r="A63" s="30" t="s">
        <v>134</v>
      </c>
      <c r="B63" s="34">
        <v>0.13</v>
      </c>
      <c r="C63" s="34">
        <v>0.26</v>
      </c>
      <c r="D63" s="34">
        <v>0.44</v>
      </c>
      <c r="E63" s="34">
        <v>0.56000000000000005</v>
      </c>
      <c r="F63" s="34">
        <v>0.56000000000000005</v>
      </c>
      <c r="G63" s="34">
        <v>0.57999999999999996</v>
      </c>
    </row>
    <row r="64" spans="1:7" s="2" customFormat="1" ht="15" customHeight="1" thickBot="1">
      <c r="C64" s="39"/>
      <c r="D64" s="39"/>
    </row>
    <row r="65" spans="1:4" ht="51.75" customHeight="1" thickBot="1">
      <c r="A65" s="17" t="s">
        <v>1</v>
      </c>
      <c r="B65" s="12" t="s">
        <v>3</v>
      </c>
      <c r="C65" s="29" t="s">
        <v>127</v>
      </c>
      <c r="D65" s="30" t="s">
        <v>134</v>
      </c>
    </row>
    <row r="66" spans="1:4" s="38" customFormat="1" ht="15" customHeight="1">
      <c r="A66" s="15" t="s">
        <v>84</v>
      </c>
      <c r="B66" s="23" t="s">
        <v>85</v>
      </c>
      <c r="C66" s="49">
        <v>0.62386421507252088</v>
      </c>
      <c r="D66" s="51">
        <v>0.60644254759193483</v>
      </c>
    </row>
    <row r="67" spans="1:4" s="2" customFormat="1" ht="15" customHeight="1" thickBot="1">
      <c r="C67" s="39"/>
      <c r="D67" s="39"/>
    </row>
    <row r="68" spans="1:4" ht="51.75" customHeight="1" thickBot="1">
      <c r="A68" s="17" t="s">
        <v>1</v>
      </c>
      <c r="B68" s="12" t="s">
        <v>3</v>
      </c>
      <c r="C68" s="29" t="s">
        <v>127</v>
      </c>
      <c r="D68" s="30" t="s">
        <v>134</v>
      </c>
    </row>
    <row r="69" spans="1:4" s="38" customFormat="1" ht="15" customHeight="1">
      <c r="A69" s="15" t="s">
        <v>110</v>
      </c>
      <c r="B69" s="23" t="s">
        <v>112</v>
      </c>
      <c r="C69" s="49">
        <v>0.90926816647919018</v>
      </c>
      <c r="D69" s="51">
        <v>0.79768586787260976</v>
      </c>
    </row>
    <row r="70" spans="1:4" s="3" customFormat="1" ht="15" customHeight="1">
      <c r="C70" s="52"/>
      <c r="D70" s="52"/>
    </row>
    <row r="71" spans="1:4" s="3" customFormat="1" ht="15" customHeight="1">
      <c r="C71" s="55">
        <f>AVERAGE(C6:C69)</f>
        <v>0.14430361737431266</v>
      </c>
      <c r="D71" s="55">
        <f>AVERAGE(D6:D69)</f>
        <v>0.14899292001084413</v>
      </c>
    </row>
    <row r="72" spans="1:4" ht="15" customHeight="1">
      <c r="A72" s="3"/>
      <c r="B72" s="3"/>
      <c r="C72" s="52"/>
      <c r="D72" s="52"/>
    </row>
    <row r="73" spans="1:4" s="3" customFormat="1">
      <c r="A73" s="4"/>
      <c r="B73" s="4"/>
      <c r="C73" s="38"/>
      <c r="D73" s="38"/>
    </row>
  </sheetData>
  <mergeCells count="1">
    <mergeCell ref="A2:D3"/>
  </mergeCells>
  <pageMargins left="0.7" right="0.7" top="0.75" bottom="0.75" header="0.3" footer="0.3"/>
  <pageSetup paperSize="9" fitToWidth="0" fitToHeight="0" orientation="portrait"/>
  <headerFooter scaleWithDoc="0" alignWithMargins="0">
    <oddHeader>&amp;R&amp;G</oddHeader>
    <oddFooter>&amp;L&amp;D   &amp;T&amp;R&amp;F&amp;A     &amp;P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AMTT 2</vt:lpstr>
      <vt:lpstr>AMTT Discipline</vt:lpstr>
      <vt:lpstr>AMTT Grade</vt:lpstr>
      <vt:lpstr>AMTT Grade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2015-06-05T18:19:00Z</dcterms:created>
  <dcterms:modified xsi:type="dcterms:W3CDTF">2025-03-02T03:56:55Z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CA99939EDD4D42848DA4C130AD3AAF27_13</vt:lpwstr>
  </property>
  <property fmtid="{D5CDD505-2E9C-101B-9397-08002B2CF9AE}" pid="3" name="KSOProductBuildVer">
    <vt:lpwstr>1036-12.2.0.13489</vt:lpwstr>
  </property>
</Properties>
</file>